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12117\Desktop\SONY\1_ FARE AGILE\2_STRA\6 procedimenti disciplinari\"/>
    </mc:Choice>
  </mc:AlternateContent>
  <xr:revisionPtr revIDLastSave="0" documentId="8_{51B054E3-C4D4-4203-9079-5DB1D2D39F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cedimenti disciplinari" sheetId="1" r:id="rId1"/>
    <sheet name="Infrazioni per sospensioni" sheetId="2" r:id="rId2"/>
    <sheet name="Infrazioni per licenziamenti" sheetId="3" r:id="rId3"/>
    <sheet name="Uffici" sheetId="4" r:id="rId4"/>
  </sheets>
  <definedNames>
    <definedName name="_xlnm.Print_Area" localSheetId="2">'Infrazioni per licenziamenti'!$A$2:$T$24</definedName>
    <definedName name="_xlnm.Print_Area" localSheetId="1">'Infrazioni per sospensioni'!$A$2:$T$18</definedName>
    <definedName name="_xlnm.Print_Area" localSheetId="0">'Procedimenti disciplinari'!$A$1:$L$40</definedName>
    <definedName name="_xlnm.Print_Titles" localSheetId="0">'Procedimenti disciplinari'!#REF!</definedName>
    <definedName name="Z_196A8919_17EE_4F86_8672_E0D80860C53F_.wvu.PrintTitles" localSheetId="0" hidden="1">'Procedimenti disciplinari'!#REF!</definedName>
  </definedNames>
  <calcPr calcId="191029"/>
  <customWorkbookViews>
    <customWorkbookView name="Administrator - Visualizzazione personale" guid="{196A8919-17EE-4F86-8672-E0D80860C53F}" mergeInterval="0" personalView="1" maximized="1" windowWidth="159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9" i="1" l="1"/>
  <c r="R8" i="1"/>
  <c r="U8" i="1" s="1"/>
  <c r="R11" i="1"/>
  <c r="R12" i="1"/>
  <c r="U12" i="1" s="1"/>
  <c r="R13" i="1"/>
  <c r="R14" i="1"/>
  <c r="R18" i="1"/>
  <c r="R19" i="1"/>
  <c r="R20" i="1"/>
  <c r="R21" i="1"/>
  <c r="R26" i="1"/>
  <c r="R27" i="1"/>
  <c r="R28" i="1"/>
  <c r="U28" i="1" s="1"/>
  <c r="R33" i="1"/>
  <c r="U33" i="1" s="1"/>
  <c r="U14" i="1"/>
  <c r="U21" i="1"/>
  <c r="U13" i="1"/>
  <c r="U20" i="1"/>
  <c r="AC8" i="1"/>
  <c r="U18" i="1"/>
  <c r="U19" i="1"/>
  <c r="U26" i="1"/>
  <c r="U27" i="1"/>
  <c r="AD34" i="1"/>
  <c r="AD33" i="1"/>
  <c r="AD32" i="1"/>
  <c r="AD28" i="1"/>
  <c r="AD27" i="1"/>
  <c r="AD26" i="1"/>
  <c r="AD21" i="1"/>
  <c r="AD20" i="1"/>
  <c r="AD19" i="1"/>
  <c r="AD18" i="1"/>
  <c r="AD14" i="1"/>
  <c r="AD13" i="1"/>
  <c r="AD12" i="1"/>
  <c r="AD11" i="1"/>
  <c r="AD8" i="1"/>
  <c r="AD7" i="1"/>
  <c r="AC11" i="1"/>
  <c r="AC12" i="1"/>
  <c r="AC13" i="1"/>
  <c r="AC14" i="1"/>
  <c r="AC18" i="1"/>
  <c r="AC19" i="1"/>
  <c r="AC20" i="1"/>
  <c r="AC21" i="1"/>
  <c r="AC26" i="1"/>
  <c r="AC27" i="1"/>
  <c r="AC28" i="1"/>
  <c r="AC32" i="1"/>
  <c r="AC33" i="1"/>
  <c r="AC34" i="1"/>
  <c r="AC7" i="1"/>
  <c r="O4" i="1"/>
  <c r="B6" i="1"/>
  <c r="AD35" i="1" l="1"/>
  <c r="AD37" i="1" s="1"/>
  <c r="F37" i="1" s="1"/>
  <c r="AC35" i="1"/>
  <c r="AC37" i="1" s="1"/>
  <c r="H15" i="2"/>
  <c r="G15" i="2"/>
  <c r="Z8" i="1"/>
  <c r="C15" i="2" s="1"/>
  <c r="AA8" i="1"/>
  <c r="C21" i="3" s="1"/>
  <c r="Z11" i="1"/>
  <c r="D15" i="2" s="1"/>
  <c r="AA11" i="1"/>
  <c r="D21" i="3" s="1"/>
  <c r="Z12" i="1"/>
  <c r="E15" i="2" s="1"/>
  <c r="AA12" i="1"/>
  <c r="E21" i="3" s="1"/>
  <c r="Z13" i="1"/>
  <c r="F15" i="2" s="1"/>
  <c r="AA13" i="1"/>
  <c r="F21" i="3" s="1"/>
  <c r="Z14" i="1"/>
  <c r="AA14" i="1"/>
  <c r="G21" i="3" s="1"/>
  <c r="Z18" i="1"/>
  <c r="AA18" i="1"/>
  <c r="H21" i="3" s="1"/>
  <c r="Z19" i="1"/>
  <c r="I15" i="2" s="1"/>
  <c r="AA19" i="1"/>
  <c r="I21" i="3" s="1"/>
  <c r="Z20" i="1"/>
  <c r="J15" i="2" s="1"/>
  <c r="AA20" i="1"/>
  <c r="J21" i="3" s="1"/>
  <c r="Z21" i="1"/>
  <c r="K15" i="2" s="1"/>
  <c r="AA21" i="1"/>
  <c r="K21" i="3" s="1"/>
  <c r="Z26" i="1"/>
  <c r="L15" i="2" s="1"/>
  <c r="AA26" i="1"/>
  <c r="L21" i="3" s="1"/>
  <c r="Z27" i="1"/>
  <c r="M15" i="2" s="1"/>
  <c r="AA27" i="1"/>
  <c r="M21" i="3" s="1"/>
  <c r="Z28" i="1"/>
  <c r="N15" i="2" s="1"/>
  <c r="AA28" i="1"/>
  <c r="N21" i="3" s="1"/>
  <c r="Z32" i="1"/>
  <c r="O15" i="2" s="1"/>
  <c r="AA32" i="1"/>
  <c r="O21" i="3" s="1"/>
  <c r="Z33" i="1"/>
  <c r="P15" i="2" s="1"/>
  <c r="AA33" i="1"/>
  <c r="P21" i="3" s="1"/>
  <c r="Z34" i="1"/>
  <c r="Q15" i="2" s="1"/>
  <c r="AA34" i="1"/>
  <c r="Q21" i="3" s="1"/>
  <c r="AA7" i="1"/>
  <c r="B21" i="3" s="1"/>
  <c r="Z7" i="1"/>
  <c r="B15" i="2" s="1"/>
  <c r="W8" i="1"/>
  <c r="X8" i="1"/>
  <c r="W11" i="1"/>
  <c r="X11" i="1"/>
  <c r="W12" i="1"/>
  <c r="X12" i="1"/>
  <c r="W13" i="1"/>
  <c r="Y13" i="1" s="1"/>
  <c r="F16" i="2" s="1"/>
  <c r="X13" i="1"/>
  <c r="W14" i="1"/>
  <c r="X14" i="1"/>
  <c r="W18" i="1"/>
  <c r="X18" i="1"/>
  <c r="W19" i="1"/>
  <c r="Y19" i="1" s="1"/>
  <c r="X19" i="1"/>
  <c r="W20" i="1"/>
  <c r="Y20" i="1" s="1"/>
  <c r="J16" i="2" s="1"/>
  <c r="X20" i="1"/>
  <c r="W21" i="1"/>
  <c r="Y21" i="1" s="1"/>
  <c r="K16" i="2" s="1"/>
  <c r="X21" i="1"/>
  <c r="W26" i="1"/>
  <c r="Y26" i="1" s="1"/>
  <c r="L16" i="2" s="1"/>
  <c r="X26" i="1"/>
  <c r="W27" i="1"/>
  <c r="X27" i="1"/>
  <c r="W28" i="1"/>
  <c r="Y28" i="1" s="1"/>
  <c r="N16" i="2" s="1"/>
  <c r="X28" i="1"/>
  <c r="W32" i="1"/>
  <c r="X32" i="1"/>
  <c r="W33" i="1"/>
  <c r="X33" i="1"/>
  <c r="W34" i="1"/>
  <c r="X34" i="1"/>
  <c r="X7" i="1"/>
  <c r="W7" i="1"/>
  <c r="L22" i="3"/>
  <c r="V8" i="1"/>
  <c r="C22" i="3" s="1"/>
  <c r="V11" i="1"/>
  <c r="V12" i="1"/>
  <c r="V13" i="1"/>
  <c r="F22" i="3" s="1"/>
  <c r="V14" i="1"/>
  <c r="G22" i="3" s="1"/>
  <c r="V18" i="1"/>
  <c r="H22" i="3" s="1"/>
  <c r="V19" i="1"/>
  <c r="I22" i="3" s="1"/>
  <c r="V20" i="1"/>
  <c r="J22" i="3" s="1"/>
  <c r="V21" i="1"/>
  <c r="K22" i="3" s="1"/>
  <c r="V26" i="1"/>
  <c r="V27" i="1"/>
  <c r="M22" i="3" s="1"/>
  <c r="V28" i="1"/>
  <c r="V32" i="1"/>
  <c r="O22" i="3" s="1"/>
  <c r="V33" i="1"/>
  <c r="P22" i="3" s="1"/>
  <c r="V34" i="1"/>
  <c r="Q22" i="3" s="1"/>
  <c r="V7" i="1"/>
  <c r="Y34" i="1" l="1"/>
  <c r="Y32" i="1"/>
  <c r="O16" i="2" s="1"/>
  <c r="Y14" i="1"/>
  <c r="G16" i="2" s="1"/>
  <c r="Y8" i="1"/>
  <c r="C16" i="2" s="1"/>
  <c r="Y12" i="1"/>
  <c r="Y33" i="1"/>
  <c r="Q16" i="2" s="1"/>
  <c r="Y18" i="1"/>
  <c r="H16" i="2" s="1"/>
  <c r="Y11" i="1"/>
  <c r="D16" i="2" s="1"/>
  <c r="Y27" i="1"/>
  <c r="M16" i="2" s="1"/>
  <c r="Y7" i="1"/>
  <c r="D2" i="3"/>
  <c r="D2" i="2"/>
  <c r="A2" i="3"/>
  <c r="A2" i="2"/>
  <c r="F2" i="4"/>
  <c r="A3" i="1" s="1"/>
  <c r="E1" i="4"/>
  <c r="P16" i="2" l="1"/>
  <c r="A23" i="3"/>
  <c r="A17" i="2"/>
  <c r="Q34" i="1" l="1"/>
  <c r="P34" i="1"/>
  <c r="O34" i="1"/>
  <c r="N34" i="1"/>
  <c r="T34" i="1" s="1"/>
  <c r="Q33" i="1"/>
  <c r="P33" i="1"/>
  <c r="O33" i="1"/>
  <c r="N33" i="1"/>
  <c r="T33" i="1" s="1"/>
  <c r="Q32" i="1"/>
  <c r="P32" i="1"/>
  <c r="O32" i="1"/>
  <c r="N32" i="1"/>
  <c r="T32" i="1" s="1"/>
  <c r="Q28" i="1"/>
  <c r="P28" i="1"/>
  <c r="O28" i="1"/>
  <c r="N28" i="1"/>
  <c r="T28" i="1" s="1"/>
  <c r="Q27" i="1"/>
  <c r="P27" i="1"/>
  <c r="O27" i="1"/>
  <c r="N27" i="1"/>
  <c r="T27" i="1" s="1"/>
  <c r="Q26" i="1"/>
  <c r="P26" i="1"/>
  <c r="O26" i="1"/>
  <c r="N26" i="1"/>
  <c r="T26" i="1" s="1"/>
  <c r="Q21" i="1"/>
  <c r="P21" i="1"/>
  <c r="O21" i="1"/>
  <c r="N21" i="1"/>
  <c r="T21" i="1" s="1"/>
  <c r="Q20" i="1"/>
  <c r="P20" i="1"/>
  <c r="O20" i="1"/>
  <c r="N20" i="1"/>
  <c r="T20" i="1" s="1"/>
  <c r="Q19" i="1"/>
  <c r="P19" i="1"/>
  <c r="O19" i="1"/>
  <c r="N19" i="1"/>
  <c r="T19" i="1" s="1"/>
  <c r="Q18" i="1"/>
  <c r="P18" i="1"/>
  <c r="O18" i="1"/>
  <c r="N18" i="1"/>
  <c r="T18" i="1" s="1"/>
  <c r="Q14" i="1"/>
  <c r="P14" i="1"/>
  <c r="O14" i="1"/>
  <c r="N14" i="1"/>
  <c r="T14" i="1" s="1"/>
  <c r="Q13" i="1"/>
  <c r="P13" i="1"/>
  <c r="O13" i="1"/>
  <c r="N13" i="1"/>
  <c r="T13" i="1" s="1"/>
  <c r="Q12" i="1"/>
  <c r="P12" i="1"/>
  <c r="O12" i="1"/>
  <c r="N12" i="1"/>
  <c r="T12" i="1" s="1"/>
  <c r="Q11" i="1"/>
  <c r="P11" i="1"/>
  <c r="O11" i="1"/>
  <c r="N11" i="1"/>
  <c r="T11" i="1" s="1"/>
  <c r="Q8" i="1"/>
  <c r="P8" i="1"/>
  <c r="O8" i="1"/>
  <c r="N8" i="1"/>
  <c r="T8" i="1" s="1"/>
  <c r="Q7" i="1"/>
  <c r="P7" i="1"/>
  <c r="O7" i="1"/>
  <c r="N7" i="1"/>
  <c r="R34" i="1" l="1"/>
  <c r="R32" i="1"/>
  <c r="U32" i="1" s="1"/>
  <c r="R7" i="1"/>
  <c r="U7" i="1" s="1"/>
  <c r="T7" i="1"/>
  <c r="T35" i="1" s="1"/>
  <c r="T37" i="1" s="1"/>
  <c r="N37" i="1" s="1"/>
  <c r="V38" i="1"/>
  <c r="U11" i="1"/>
  <c r="R10" i="3"/>
  <c r="R11" i="3"/>
  <c r="U34" i="1" l="1"/>
  <c r="U35" i="1" s="1"/>
  <c r="R38" i="1" s="1"/>
  <c r="F15" i="1"/>
  <c r="F35" i="1" l="1"/>
  <c r="F29" i="1"/>
  <c r="F22" i="1"/>
  <c r="D35" i="1" l="1"/>
  <c r="D29" i="1"/>
  <c r="D22" i="1"/>
  <c r="D15" i="1"/>
  <c r="D37" i="1" l="1"/>
  <c r="R9" i="3"/>
  <c r="B12" i="3"/>
  <c r="B20" i="3" s="1"/>
  <c r="B22" i="3" s="1"/>
  <c r="C12" i="3"/>
  <c r="C20" i="3" s="1"/>
  <c r="D12" i="3"/>
  <c r="D20" i="3" s="1"/>
  <c r="D22" i="3" s="1"/>
  <c r="E12" i="3"/>
  <c r="E20" i="3" s="1"/>
  <c r="E22" i="3" s="1"/>
  <c r="F12" i="3"/>
  <c r="F20" i="3" s="1"/>
  <c r="G12" i="3"/>
  <c r="G20" i="3" s="1"/>
  <c r="H12" i="3"/>
  <c r="H20" i="3" s="1"/>
  <c r="I12" i="3"/>
  <c r="I20" i="3" s="1"/>
  <c r="J12" i="3"/>
  <c r="J20" i="3" s="1"/>
  <c r="K12" i="3"/>
  <c r="K20" i="3" s="1"/>
  <c r="L12" i="3"/>
  <c r="L20" i="3" s="1"/>
  <c r="M12" i="3"/>
  <c r="M20" i="3" s="1"/>
  <c r="N12" i="3"/>
  <c r="N20" i="3" s="1"/>
  <c r="N22" i="3" s="1"/>
  <c r="O12" i="3"/>
  <c r="O20" i="3" s="1"/>
  <c r="P12" i="3"/>
  <c r="P20" i="3" s="1"/>
  <c r="Q12" i="3"/>
  <c r="Q20" i="3" s="1"/>
  <c r="R18" i="3"/>
  <c r="R19" i="3"/>
  <c r="R9" i="2"/>
  <c r="R10" i="2"/>
  <c r="R11" i="2"/>
  <c r="R12" i="2"/>
  <c r="R13" i="2"/>
  <c r="B14" i="2"/>
  <c r="B16" i="2" s="1"/>
  <c r="C14" i="2"/>
  <c r="D14" i="2"/>
  <c r="E14" i="2"/>
  <c r="E16" i="2" s="1"/>
  <c r="F14" i="2"/>
  <c r="G14" i="2"/>
  <c r="H14" i="2"/>
  <c r="I14" i="2"/>
  <c r="I16" i="2" s="1"/>
  <c r="J14" i="2"/>
  <c r="K14" i="2"/>
  <c r="L14" i="2"/>
  <c r="M14" i="2"/>
  <c r="N14" i="2"/>
  <c r="O14" i="2"/>
  <c r="P14" i="2"/>
  <c r="Q14" i="2"/>
  <c r="B15" i="1"/>
  <c r="C15" i="1"/>
  <c r="E15" i="1"/>
  <c r="H15" i="1"/>
  <c r="I15" i="1"/>
  <c r="J15" i="1"/>
  <c r="K15" i="1"/>
  <c r="L15" i="1"/>
  <c r="B22" i="1"/>
  <c r="C22" i="1"/>
  <c r="E22" i="1"/>
  <c r="H22" i="1"/>
  <c r="I22" i="1"/>
  <c r="J22" i="1"/>
  <c r="K22" i="1"/>
  <c r="L22" i="1"/>
  <c r="B29" i="1"/>
  <c r="C29" i="1"/>
  <c r="E29" i="1"/>
  <c r="H29" i="1"/>
  <c r="I29" i="1"/>
  <c r="J29" i="1"/>
  <c r="K29" i="1"/>
  <c r="L29" i="1"/>
  <c r="B35" i="1"/>
  <c r="C35" i="1"/>
  <c r="E35" i="1"/>
  <c r="H35" i="1"/>
  <c r="I35" i="1"/>
  <c r="J35" i="1"/>
  <c r="K35" i="1"/>
  <c r="L35" i="1"/>
  <c r="G37" i="1"/>
  <c r="R21" i="3" l="1"/>
  <c r="R15" i="2"/>
  <c r="H37" i="1"/>
  <c r="C37" i="1"/>
  <c r="B37" i="1"/>
  <c r="J37" i="1"/>
  <c r="R12" i="3"/>
  <c r="R20" i="3" s="1"/>
  <c r="K37" i="1"/>
  <c r="R5" i="3" s="1"/>
  <c r="I37" i="1"/>
  <c r="R14" i="2"/>
  <c r="E37" i="1"/>
  <c r="L37" i="1"/>
  <c r="R5" i="2" l="1"/>
  <c r="S13" i="2" s="1"/>
  <c r="S9" i="3"/>
  <c r="S11" i="3"/>
  <c r="S10" i="3"/>
  <c r="S19" i="3"/>
  <c r="S12" i="3"/>
  <c r="S18" i="3"/>
  <c r="S9" i="2" l="1"/>
  <c r="S12" i="2"/>
  <c r="S10" i="2"/>
  <c r="S11" i="2"/>
  <c r="S20" i="3"/>
  <c r="S1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ED0361-E553-4C9F-A1FC-F0630B385105}" keepAlive="1" name="Query - Tabella1" description="Connessione alla query 'Tabella1' nella cartella di lavoro." type="5" refreshedVersion="6" background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<sst xmlns="http://schemas.openxmlformats.org/spreadsheetml/2006/main" count="213" uniqueCount="152">
  <si>
    <t>Provvedimenti adottati</t>
  </si>
  <si>
    <t>Dirigenti scolastici</t>
  </si>
  <si>
    <t>Presidi incaricati</t>
  </si>
  <si>
    <t>TOTALI</t>
  </si>
  <si>
    <t>Reati comuni</t>
  </si>
  <si>
    <t>Reati connessi al possesso o alla detenzione di armi o droga</t>
  </si>
  <si>
    <t>DSGA</t>
  </si>
  <si>
    <t>Procedimenti disciplinari</t>
  </si>
  <si>
    <t>Media dei giorni di durata dei procedimenti (dalla data della contestazione alla data del provvedimento conclusivo)</t>
  </si>
  <si>
    <t>TIPOLOGIA DI PERSONALE</t>
  </si>
  <si>
    <t>per assenze dal servizio (ingiustificate, non comunicate nei termini prescritti, etc.)</t>
  </si>
  <si>
    <t>connesse a reati</t>
  </si>
  <si>
    <t>derivanti da attività extralavorative non autorizzate (doppio lavoro)</t>
  </si>
  <si>
    <t>derivanti da irreperibilità a visita fiscale</t>
  </si>
  <si>
    <t>derivanti da inosservanza di disposizioni di servizio, negligenza, comportamento non corretto verso superiori, colleghi e utenti</t>
  </si>
  <si>
    <t>DOCENTI DI RUOLO</t>
  </si>
  <si>
    <t>PERSONALE ATA DI RUOLO</t>
  </si>
  <si>
    <t>totale</t>
  </si>
  <si>
    <t>dirigenti scolastici</t>
  </si>
  <si>
    <t>presidi incaricati</t>
  </si>
  <si>
    <t xml:space="preserve">totale </t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</si>
  <si>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DELLA SOSPENSIONE DAL SERVIZIO/INSEGNAMENTO</t>
    </r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</si>
  <si>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 LICENZIAMENTO</t>
    </r>
  </si>
  <si>
    <t>per falsa attestazione della presenza in servizio accertata in flagranza, art. 55 quater, c. 3 bis</t>
  </si>
  <si>
    <t>per falsa attestazione della presenza in servizio,
art 55 quater, c. 1</t>
  </si>
  <si>
    <t>Ufficio rilevatore</t>
  </si>
  <si>
    <t>Licenziamenti</t>
  </si>
  <si>
    <t>Archiviazione/proscioglimento</t>
  </si>
  <si>
    <t>Procedimenti conclusi</t>
  </si>
  <si>
    <t>Media dei giorni tra la data della contestazione degli addebiti e quella dell'eventuale sospensione per avvio del procedimento penale</t>
  </si>
  <si>
    <t>NUM.</t>
  </si>
  <si>
    <t>PERCENT.</t>
  </si>
  <si>
    <t>TOTALE</t>
  </si>
  <si>
    <t>docenti di ruolo</t>
  </si>
  <si>
    <t>scuola dell'infanzia, primaria e personale educativo</t>
  </si>
  <si>
    <t>scuola secondaria di I grado</t>
  </si>
  <si>
    <t>scuola secondaria di II grado</t>
  </si>
  <si>
    <t>insegnanti tecnico pratici</t>
  </si>
  <si>
    <t>A.T.A. di ruolo</t>
  </si>
  <si>
    <t>A.T.A. a tempo determinato</t>
  </si>
  <si>
    <t>DOCENTI TEMPO DETERMINATO</t>
  </si>
  <si>
    <t>PERSONALE ATA A TEMPO DETERMINATO</t>
  </si>
  <si>
    <t xml:space="preserve">Reati contro PA con o senza applicazione di pena accessoria della interdizione da pubblici uffici </t>
  </si>
  <si>
    <t>Reati contro la persona, con esclusione dei reati contro minori</t>
  </si>
  <si>
    <t xml:space="preserve">Reati contro minori </t>
  </si>
  <si>
    <t>scuola secondaria
di I grado</t>
  </si>
  <si>
    <t>scuola secondaria
di II grado</t>
  </si>
  <si>
    <t>docenti a tempo determinato</t>
  </si>
  <si>
    <t>Sanzioni di minore entità
(inferiori alla sospensione dal servizio/insegnamento)</t>
  </si>
  <si>
    <r>
      <t xml:space="preserve">Sanzioni di </t>
    </r>
    <r>
      <rPr>
        <b/>
        <sz val="10"/>
        <color indexed="12"/>
        <rFont val="Arial"/>
        <family val="2"/>
      </rPr>
      <t xml:space="preserve">sospensione
</t>
    </r>
    <r>
      <rPr>
        <sz val="9"/>
        <rFont val="Arial"/>
        <family val="2"/>
      </rPr>
      <t>dal servizio/insegnamento
fino a 10 giorni</t>
    </r>
  </si>
  <si>
    <t>assistenti amministrativi e tecnici*</t>
  </si>
  <si>
    <t>collaboratori scolastici**</t>
  </si>
  <si>
    <r>
      <rPr>
        <sz val="10"/>
        <rFont val="Arial"/>
        <family val="2"/>
      </rPr>
      <t>*</t>
    </r>
    <r>
      <rPr>
        <sz val="8"/>
        <rFont val="Arial"/>
        <family val="2"/>
      </rPr>
      <t xml:space="preserve"> Assistente amministrativo e assistente tecnico, nonché cuoco, infermiere e guardarobiere</t>
    </r>
  </si>
  <si>
    <r>
      <rPr>
        <sz val="10"/>
        <rFont val="Arial"/>
        <family val="2"/>
      </rPr>
      <t>**</t>
    </r>
    <r>
      <rPr>
        <sz val="8"/>
        <rFont val="Arial"/>
        <family val="2"/>
      </rPr>
      <t xml:space="preserve"> Collaboratore scolastico e dei servizi, nonché addetto delle aziende agrarie</t>
    </r>
  </si>
  <si>
    <t>Anno inizio</t>
  </si>
  <si>
    <t>Anno fine</t>
  </si>
  <si>
    <t>Ufficio Scolastico Regionale per l'Abruzzo</t>
  </si>
  <si>
    <t>Ufficio Scolastico Regionale per la Basilicata</t>
  </si>
  <si>
    <t>Ufficio Scolastico Regionale per la Calabria</t>
  </si>
  <si>
    <t>Ufficio Scolastico Regionale per la Campania</t>
  </si>
  <si>
    <t>Ufficio Scolastico Regionale per l'Emilia Romagna</t>
  </si>
  <si>
    <t>Ufficio Scolastico Regionale per il Friuli Venezia Giulia</t>
  </si>
  <si>
    <t>Ufficio Scolastico Regionale per il Lazio</t>
  </si>
  <si>
    <t>Ufficio Scolastico Regionale per la Liguria</t>
  </si>
  <si>
    <t>Ufficio Scolastico Regionale per la Lombardia</t>
  </si>
  <si>
    <t>Ufficio Scolastico Regionale per le Marche</t>
  </si>
  <si>
    <t>Ufficio Scolastico Regionale per il Molise</t>
  </si>
  <si>
    <t>Ufficio Scolastico Regionale per il Piemonte</t>
  </si>
  <si>
    <t>Ufficio Scolastico Regionale per la Puglia</t>
  </si>
  <si>
    <t>Ufficio Scolastico Regionale per la Sardegna</t>
  </si>
  <si>
    <t>Ufficio Scolastico Regionale per la Sicilia</t>
  </si>
  <si>
    <t>Ufficio Scolastico Regionale per la Toscana</t>
  </si>
  <si>
    <t>Ufficio Scolastico Regionale per l'Umbria</t>
  </si>
  <si>
    <t>Ufficio Scolastico Regionale per il Veneto</t>
  </si>
  <si>
    <t>Regione Autonoma della Valle d'Aosta - Dipartimento sovraintendenza agli studi</t>
  </si>
  <si>
    <t>Provincia Autonoma di Bolzano - Direzione Istruzione e Formazione italiana</t>
  </si>
  <si>
    <t>Provincia Autonoma di Bolzano - Direzione Istruzione e Formazione tedesca</t>
  </si>
  <si>
    <t>Provincia Autonoma di Trento - Dipartimento istruzione e cultura</t>
  </si>
  <si>
    <t>TEST  Licenziamenti</t>
  </si>
  <si>
    <t>C O M P I L A R E   S O L O   L E   C E L L E   C O N   S F O N D O   C E L E S T E</t>
  </si>
  <si>
    <t>TEST  Sospensioni 1</t>
  </si>
  <si>
    <t>TEST  Sospensioni 2</t>
  </si>
  <si>
    <t>TEST  Sospensioni 3</t>
  </si>
  <si>
    <t>N. Sopensioni</t>
  </si>
  <si>
    <t>N. Licenziamenti</t>
  </si>
  <si>
    <t>Totale da dettagliare</t>
  </si>
  <si>
    <t>Riepilogo / Verifica congruità dati inseriti</t>
  </si>
  <si>
    <t>TIPOLOGIA DI INFRAZIONI</t>
  </si>
  <si>
    <t>TIPOLOGIA
DI
PERSONALE
SOTTOPOSTO
A
PROCEDIMENTO DISCIPLINARE</t>
  </si>
  <si>
    <t>Procedimenti sospesi per contestuale avvio di procedimento penale</t>
  </si>
  <si>
    <r>
      <t xml:space="preserve">Sanzioni di maggiore entità
(dalla </t>
    </r>
    <r>
      <rPr>
        <b/>
        <sz val="10"/>
        <color indexed="12"/>
        <rFont val="Arial"/>
        <family val="2"/>
      </rPr>
      <t>sospensione</t>
    </r>
    <r>
      <rPr>
        <sz val="9"/>
        <rFont val="Arial"/>
        <family val="2"/>
      </rPr>
      <t xml:space="preserve"> dal servizio/insegnamento
per più di 10 gg. in poi,
esclusi i </t>
    </r>
    <r>
      <rPr>
        <sz val="9"/>
        <color rgb="FFFF0000"/>
        <rFont val="Arial"/>
        <family val="2"/>
      </rPr>
      <t>LICENZIAMENTI</t>
    </r>
    <r>
      <rPr>
        <sz val="9"/>
        <rFont val="Arial"/>
        <family val="2"/>
      </rPr>
      <t>)</t>
    </r>
  </si>
  <si>
    <r>
      <rPr>
        <b/>
        <sz val="10"/>
        <rFont val="Arial"/>
        <family val="2"/>
      </rPr>
      <t>Differenza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>Procedimenti attivati</t>
    </r>
    <r>
      <rPr>
        <sz val="10"/>
        <rFont val="Arial"/>
        <family val="2"/>
      </rPr>
      <t xml:space="preserve">
e
</t>
    </r>
    <r>
      <rPr>
        <b/>
        <i/>
        <sz val="10"/>
        <rFont val="Arial"/>
        <family val="2"/>
      </rPr>
      <t>Procedimenti conclusi</t>
    </r>
    <r>
      <rPr>
        <sz val="11"/>
        <rFont val="Arial"/>
        <family val="2"/>
      </rPr>
      <t xml:space="preserve">
</t>
    </r>
    <r>
      <rPr>
        <sz val="8"/>
        <color rgb="FFFF0000"/>
        <rFont val="Arial"/>
        <family val="2"/>
      </rPr>
      <t>La motivazione dello scostamento
dal valore "</t>
    </r>
    <r>
      <rPr>
        <b/>
        <sz val="8"/>
        <color rgb="FFFF0000"/>
        <rFont val="Arial"/>
        <family val="2"/>
      </rPr>
      <t>0</t>
    </r>
    <r>
      <rPr>
        <sz val="8"/>
        <color rgb="FFFF0000"/>
        <rFont val="Arial"/>
        <family val="2"/>
      </rPr>
      <t xml:space="preserve">" </t>
    </r>
    <r>
      <rPr>
        <b/>
        <sz val="8"/>
        <color rgb="FFFF0000"/>
        <rFont val="Arial"/>
        <family val="2"/>
      </rPr>
      <t>(</t>
    </r>
    <r>
      <rPr>
        <sz val="8"/>
        <color rgb="FFFF0000"/>
        <rFont val="Arial"/>
        <family val="2"/>
      </rPr>
      <t>zero</t>
    </r>
    <r>
      <rPr>
        <b/>
        <sz val="8"/>
        <color rgb="FFFF0000"/>
        <rFont val="Arial"/>
        <family val="2"/>
      </rPr>
      <t xml:space="preserve">)
</t>
    </r>
    <r>
      <rPr>
        <sz val="8"/>
        <color rgb="FFFF0000"/>
        <rFont val="Arial"/>
        <family val="2"/>
      </rPr>
      <t>deve essere riportata nella nota accompagnatoria</t>
    </r>
  </si>
  <si>
    <r>
      <t xml:space="preserve">Totale </t>
    </r>
    <r>
      <rPr>
        <b/>
        <i/>
        <sz val="10"/>
        <color indexed="10"/>
        <rFont val="Arial"/>
        <family val="2"/>
      </rPr>
      <t xml:space="preserve">LICENZIAMENTI </t>
    </r>
    <r>
      <rPr>
        <b/>
        <i/>
        <sz val="10"/>
        <rFont val="Arial"/>
        <family val="2"/>
      </rPr>
      <t>da dettagliare risultanti dal valore indicato nella cella "</t>
    </r>
    <r>
      <rPr>
        <b/>
        <sz val="10"/>
        <rFont val="Arial"/>
        <family val="2"/>
      </rPr>
      <t>K37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>"</t>
    </r>
  </si>
  <si>
    <r>
      <t xml:space="preserve">Totale sanzioni </t>
    </r>
    <r>
      <rPr>
        <b/>
        <i/>
        <sz val="10"/>
        <color indexed="10"/>
        <rFont val="Arial"/>
        <family val="2"/>
      </rPr>
      <t xml:space="preserve">SOSPENSIVE </t>
    </r>
    <r>
      <rPr>
        <b/>
        <i/>
        <sz val="10"/>
        <rFont val="Arial"/>
        <family val="2"/>
      </rPr>
      <t>da dettagliare</t>
    </r>
    <r>
      <rPr>
        <b/>
        <i/>
        <sz val="10"/>
        <color indexed="10"/>
        <rFont val="Arial"/>
        <family val="2"/>
      </rPr>
      <t xml:space="preserve"> </t>
    </r>
    <r>
      <rPr>
        <b/>
        <i/>
        <sz val="10"/>
        <rFont val="Arial"/>
        <family val="2"/>
      </rPr>
      <t>risultanti dalla somma dei valori indicati nelle celle "</t>
    </r>
    <r>
      <rPr>
        <b/>
        <sz val="10"/>
        <rFont val="Arial"/>
        <family val="2"/>
      </rPr>
      <t>I37</t>
    </r>
    <r>
      <rPr>
        <b/>
        <i/>
        <sz val="10"/>
        <rFont val="Arial"/>
        <family val="2"/>
      </rPr>
      <t>" e "</t>
    </r>
    <r>
      <rPr>
        <b/>
        <sz val="10"/>
        <rFont val="Arial"/>
        <family val="2"/>
      </rPr>
      <t>J37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 xml:space="preserve">"  </t>
    </r>
  </si>
  <si>
    <t>Ambito Territoriale di (Città)</t>
  </si>
  <si>
    <t>Riepilogo</t>
  </si>
  <si>
    <r>
      <rPr>
        <b/>
        <sz val="10"/>
        <rFont val="Arial"/>
        <family val="2"/>
      </rPr>
      <t>Allineamento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00FF"/>
        <rFont val="Arial"/>
        <family val="2"/>
      </rPr>
      <t>Procedimenti conclusi</t>
    </r>
    <r>
      <rPr>
        <sz val="10"/>
        <rFont val="Arial"/>
        <family val="2"/>
      </rPr>
      <t xml:space="preserve"> 
e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6600"/>
        <rFont val="Arial"/>
        <family val="2"/>
      </rPr>
      <t xml:space="preserve">Provvedimenti adottati
</t>
    </r>
    <r>
      <rPr>
        <sz val="8"/>
        <color rgb="FFFF0000"/>
        <rFont val="Arial"/>
        <family val="2"/>
      </rPr>
      <t xml:space="preserve">La presenza di un </t>
    </r>
    <r>
      <rPr>
        <i/>
        <sz val="8"/>
        <color rgb="FFFF0000"/>
        <rFont val="Arial"/>
        <family val="2"/>
      </rPr>
      <t>valore numerico</t>
    </r>
    <r>
      <rPr>
        <sz val="8"/>
        <color rgb="FFFF0000"/>
        <rFont val="Arial"/>
        <family val="2"/>
      </rPr>
      <t xml:space="preserve"> in questa colonna segnala valori non allineati.
Nel caso, verificare i valori digitati nella colonna
"</t>
    </r>
    <r>
      <rPr>
        <b/>
        <i/>
        <sz val="8"/>
        <color rgb="FFFF0000"/>
        <rFont val="Arial"/>
        <family val="2"/>
      </rPr>
      <t xml:space="preserve">Procedimenti conclusi"
</t>
    </r>
    <r>
      <rPr>
        <i/>
        <sz val="8"/>
        <color rgb="FFFF0000"/>
        <rFont val="Arial"/>
        <family val="2"/>
      </rPr>
      <t xml:space="preserve">e nelle colonne del quadro
</t>
    </r>
    <r>
      <rPr>
        <b/>
        <i/>
        <sz val="8"/>
        <color rgb="FFFF0000"/>
        <rFont val="Arial"/>
        <family val="2"/>
      </rPr>
      <t>"Provvedimenti adottati"</t>
    </r>
  </si>
  <si>
    <t>Media Penale</t>
  </si>
  <si>
    <t>Media Conclusivo</t>
  </si>
  <si>
    <t>Denominazione Uffici rilevatori</t>
  </si>
  <si>
    <t>Istituzione Scolastica (codice meccanografico e nome Istituto)</t>
  </si>
  <si>
    <t>Abbreviazione Denominazione Uffici rilevatori</t>
  </si>
  <si>
    <t>BAS</t>
  </si>
  <si>
    <t>CAL</t>
  </si>
  <si>
    <t>CAM</t>
  </si>
  <si>
    <t>LAZ</t>
  </si>
  <si>
    <t>LIG</t>
  </si>
  <si>
    <t>LOM</t>
  </si>
  <si>
    <t>MAR</t>
  </si>
  <si>
    <t>MOL</t>
  </si>
  <si>
    <t>PIE</t>
  </si>
  <si>
    <t>PUG</t>
  </si>
  <si>
    <t>SAR</t>
  </si>
  <si>
    <t>SIC</t>
  </si>
  <si>
    <t>TOS</t>
  </si>
  <si>
    <t>VEN</t>
  </si>
  <si>
    <t>FVG</t>
  </si>
  <si>
    <t>ABR</t>
  </si>
  <si>
    <t>ERO</t>
  </si>
  <si>
    <t>UMB</t>
  </si>
  <si>
    <t>VAO</t>
  </si>
  <si>
    <t>BLT</t>
  </si>
  <si>
    <t>BLL</t>
  </si>
  <si>
    <t>PAT</t>
  </si>
  <si>
    <t>Nome File</t>
  </si>
  <si>
    <t>ABR - Monit. Proc. Disc. A.S. 2021-2022.xlsx</t>
  </si>
  <si>
    <t>BAS - Monit. Proc. Disc. A.S. 2021-2022.xlsx</t>
  </si>
  <si>
    <t>CAL - Monit. Proc. Disc. A.S. 2021-2022.xlsx</t>
  </si>
  <si>
    <t>CAM - Monit. Proc. Disc. A.S. 2021-2022.xlsx</t>
  </si>
  <si>
    <t>ERO - Monit. Proc. Disc. A.S. 2021-2022.xlsx</t>
  </si>
  <si>
    <t>FVG - Monit. Proc. Disc. A.S. 2021-2022.xlsx</t>
  </si>
  <si>
    <t>LAZ - Monit. Proc. Disc. A.S. 2021-2022.xlsx</t>
  </si>
  <si>
    <t>LIG - Monit. Proc. Disc. A.S. 2021-2022.xlsx</t>
  </si>
  <si>
    <t>LOM - Monit. Proc. Disc. A.S. 2021-2022.xlsx</t>
  </si>
  <si>
    <t>MAR - Monit. Proc. Disc. A.S. 2021-2022.xlsx</t>
  </si>
  <si>
    <t>MOL - Monit. Proc. Disc. A.S. 2021-2022.xlsx</t>
  </si>
  <si>
    <t>PIE - Monit. Proc. Disc. A.S. 2021-2022.xlsx</t>
  </si>
  <si>
    <t>PUG - Monit. Proc. Disc. A.S. 2021-2022.xlsx</t>
  </si>
  <si>
    <t>SAR - Monit. Proc. Disc. A.S. 2021-2022.xlsx</t>
  </si>
  <si>
    <t>SIC - Monit. Proc. Disc. A.S. 2021-2022.xlsx</t>
  </si>
  <si>
    <t>TOS - Monit. Proc. Disc. A.S. 2021-2022.xlsx</t>
  </si>
  <si>
    <t>UMB - Monit. Proc. Disc. A.S. 2021-2022.xlsx</t>
  </si>
  <si>
    <t>VEN - Monit. Proc. Disc. A.S. 2021-2022.xlsx</t>
  </si>
  <si>
    <t>VAO - Monit. Proc. Disc. A.S. 2021-2022.xlsx</t>
  </si>
  <si>
    <t>BLT - Monit. Proc. Disc. A.S. 2021-2022.xlsx</t>
  </si>
  <si>
    <t>BLL - Monit. Proc. Disc. A.S. 2021-2022.xlsx</t>
  </si>
  <si>
    <t>PAT - Monit. Proc. Disc. A.S. 2021-2022.xlsx</t>
  </si>
  <si>
    <t>Test scostamenti</t>
  </si>
  <si>
    <t>Test allineamenti</t>
  </si>
  <si>
    <t>Somma Riepilogo</t>
  </si>
  <si>
    <r>
      <t>Stato compilazione scheda "</t>
    </r>
    <r>
      <rPr>
        <i/>
        <sz val="8"/>
        <rFont val="Arial"/>
        <family val="2"/>
      </rPr>
      <t>Procedimenti disciplinari</t>
    </r>
    <r>
      <rPr>
        <sz val="8"/>
        <rFont val="Arial"/>
        <family val="2"/>
      </rPr>
      <t>"</t>
    </r>
  </si>
  <si>
    <t>Provincia Autonoma di Bolzano - Direzione Istruzione, Formazione e Cultura ladina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</si>
</sst>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1"/>
      <color indexed="17"/>
      <name val="Arial"/>
      <family val="2"/>
    </font>
    <font>
      <b/>
      <i/>
      <sz val="11"/>
      <color indexed="12"/>
      <name val="Arial"/>
      <family val="2"/>
    </font>
    <font>
      <sz val="8"/>
      <name val="Arial"/>
      <family val="2"/>
    </font>
    <font>
      <b/>
      <i/>
      <sz val="13"/>
      <name val="Arial"/>
      <family val="2"/>
    </font>
    <font>
      <b/>
      <i/>
      <sz val="10"/>
      <color indexed="10"/>
      <name val="Arial"/>
      <family val="2"/>
    </font>
    <font>
      <b/>
      <i/>
      <sz val="13"/>
      <color indexed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Arial"/>
      <family val="2"/>
    </font>
    <font>
      <sz val="11"/>
      <color rgb="FF006600"/>
      <name val="Arial"/>
      <family val="2"/>
    </font>
    <font>
      <b/>
      <i/>
      <sz val="10"/>
      <color rgb="FF0000FF"/>
      <name val="Arial"/>
      <family val="2"/>
    </font>
    <font>
      <b/>
      <i/>
      <sz val="10"/>
      <color rgb="FF006600"/>
      <name val="Arial"/>
      <family val="2"/>
    </font>
    <font>
      <b/>
      <i/>
      <sz val="8"/>
      <color rgb="FFFF0000"/>
      <name val="Arial"/>
      <family val="2"/>
    </font>
    <font>
      <b/>
      <sz val="11"/>
      <color rgb="FF0000FF"/>
      <name val="Arial"/>
      <family val="2"/>
    </font>
    <font>
      <b/>
      <sz val="11"/>
      <color rgb="FF0066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3" fillId="0" borderId="0" xfId="0" applyFont="1"/>
    <xf numFmtId="1" fontId="3" fillId="0" borderId="1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0" xfId="0" applyNumberFormat="1" applyFont="1"/>
    <xf numFmtId="0" fontId="3" fillId="0" borderId="20" xfId="0" applyFont="1" applyBorder="1"/>
    <xf numFmtId="49" fontId="1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7" xfId="0" applyFont="1" applyBorder="1"/>
    <xf numFmtId="0" fontId="0" fillId="0" borderId="20" xfId="0" applyBorder="1"/>
    <xf numFmtId="0" fontId="20" fillId="0" borderId="42" xfId="0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5" fillId="0" borderId="20" xfId="0" applyFont="1" applyBorder="1"/>
    <xf numFmtId="0" fontId="10" fillId="0" borderId="22" xfId="0" applyFont="1" applyBorder="1" applyAlignment="1">
      <alignment horizontal="right" vertical="center" wrapText="1"/>
    </xf>
    <xf numFmtId="1" fontId="4" fillId="0" borderId="3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4" fillId="0" borderId="44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64" fontId="4" fillId="3" borderId="31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21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" fontId="4" fillId="5" borderId="30" xfId="0" applyNumberFormat="1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1" fontId="4" fillId="6" borderId="30" xfId="0" applyNumberFormat="1" applyFont="1" applyFill="1" applyBorder="1" applyAlignment="1">
      <alignment horizontal="center" vertical="center"/>
    </xf>
    <xf numFmtId="1" fontId="1" fillId="4" borderId="50" xfId="0" applyNumberFormat="1" applyFont="1" applyFill="1" applyBorder="1" applyAlignment="1">
      <alignment horizontal="center" vertical="center" wrapText="1"/>
    </xf>
    <xf numFmtId="1" fontId="1" fillId="4" borderId="58" xfId="0" applyNumberFormat="1" applyFont="1" applyFill="1" applyBorder="1" applyAlignment="1">
      <alignment horizontal="center" vertical="center" wrapText="1"/>
    </xf>
    <xf numFmtId="1" fontId="1" fillId="4" borderId="46" xfId="0" applyNumberFormat="1" applyFont="1" applyFill="1" applyBorder="1" applyAlignment="1">
      <alignment horizontal="center" vertical="center" wrapText="1"/>
    </xf>
    <xf numFmtId="1" fontId="1" fillId="4" borderId="41" xfId="0" applyNumberFormat="1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1" fontId="1" fillId="4" borderId="24" xfId="0" applyNumberFormat="1" applyFont="1" applyFill="1" applyBorder="1" applyAlignment="1">
      <alignment horizontal="center" vertical="center" wrapText="1"/>
    </xf>
    <xf numFmtId="1" fontId="1" fillId="4" borderId="40" xfId="0" applyNumberFormat="1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49" fontId="13" fillId="0" borderId="42" xfId="0" applyNumberFormat="1" applyFont="1" applyBorder="1" applyAlignment="1">
      <alignment horizontal="center" vertical="center" wrapText="1"/>
    </xf>
    <xf numFmtId="49" fontId="13" fillId="0" borderId="38" xfId="0" applyNumberFormat="1" applyFont="1" applyBorder="1" applyAlignment="1">
      <alignment horizontal="center" vertical="center" wrapText="1"/>
    </xf>
    <xf numFmtId="0" fontId="17" fillId="0" borderId="43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wrapText="1"/>
    </xf>
    <xf numFmtId="0" fontId="13" fillId="0" borderId="52" xfId="0" applyFont="1" applyBorder="1" applyAlignment="1">
      <alignment horizontal="left" wrapText="1"/>
    </xf>
    <xf numFmtId="0" fontId="23" fillId="0" borderId="49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0" fontId="24" fillId="0" borderId="24" xfId="0" applyFont="1" applyBorder="1" applyAlignment="1">
      <alignment horizontal="center" vertical="center" wrapText="1"/>
    </xf>
    <xf numFmtId="49" fontId="13" fillId="0" borderId="54" xfId="0" applyNumberFormat="1" applyFont="1" applyBorder="1" applyAlignment="1">
      <alignment horizontal="center" vertical="center" wrapText="1"/>
    </xf>
    <xf numFmtId="0" fontId="25" fillId="0" borderId="60" xfId="0" applyFont="1" applyBorder="1" applyAlignment="1">
      <alignment horizontal="left" wrapText="1"/>
    </xf>
    <xf numFmtId="0" fontId="25" fillId="0" borderId="56" xfId="0" applyFont="1" applyBorder="1" applyAlignment="1">
      <alignment horizontal="left" wrapText="1"/>
    </xf>
    <xf numFmtId="0" fontId="26" fillId="7" borderId="8" xfId="0" applyFont="1" applyFill="1" applyBorder="1"/>
    <xf numFmtId="1" fontId="26" fillId="7" borderId="8" xfId="0" applyNumberFormat="1" applyFont="1" applyFill="1" applyBorder="1" applyAlignment="1">
      <alignment horizontal="center" vertical="center"/>
    </xf>
    <xf numFmtId="1" fontId="26" fillId="7" borderId="43" xfId="0" applyNumberFormat="1" applyFont="1" applyFill="1" applyBorder="1" applyAlignment="1">
      <alignment horizontal="center" vertical="center"/>
    </xf>
    <xf numFmtId="1" fontId="26" fillId="7" borderId="30" xfId="0" applyNumberFormat="1" applyFont="1" applyFill="1" applyBorder="1" applyAlignment="1">
      <alignment horizontal="center" vertical="center"/>
    </xf>
    <xf numFmtId="1" fontId="26" fillId="7" borderId="31" xfId="0" applyNumberFormat="1" applyFont="1" applyFill="1" applyBorder="1" applyAlignment="1">
      <alignment horizontal="center" vertical="center"/>
    </xf>
    <xf numFmtId="9" fontId="18" fillId="7" borderId="31" xfId="0" applyNumberFormat="1" applyFont="1" applyFill="1" applyBorder="1" applyAlignment="1">
      <alignment horizontal="center" vertical="center"/>
    </xf>
    <xf numFmtId="1" fontId="18" fillId="0" borderId="49" xfId="0" applyNumberFormat="1" applyFont="1" applyBorder="1" applyAlignment="1">
      <alignment horizontal="center" vertical="center"/>
    </xf>
    <xf numFmtId="9" fontId="18" fillId="0" borderId="55" xfId="0" applyNumberFormat="1" applyFont="1" applyBorder="1" applyAlignment="1">
      <alignment horizontal="center" vertical="center"/>
    </xf>
    <xf numFmtId="1" fontId="18" fillId="0" borderId="42" xfId="0" applyNumberFormat="1" applyFont="1" applyBorder="1" applyAlignment="1">
      <alignment horizontal="center" vertical="center"/>
    </xf>
    <xf numFmtId="9" fontId="18" fillId="0" borderId="38" xfId="0" applyNumberFormat="1" applyFont="1" applyBorder="1" applyAlignment="1">
      <alignment horizontal="center" vertical="center"/>
    </xf>
    <xf numFmtId="1" fontId="18" fillId="0" borderId="51" xfId="0" applyNumberFormat="1" applyFont="1" applyBorder="1" applyAlignment="1">
      <alignment horizontal="center" vertical="center"/>
    </xf>
    <xf numFmtId="9" fontId="18" fillId="0" borderId="54" xfId="0" applyNumberFormat="1" applyFont="1" applyBorder="1" applyAlignment="1">
      <alignment horizontal="center" vertical="center"/>
    </xf>
    <xf numFmtId="1" fontId="18" fillId="4" borderId="43" xfId="0" applyNumberFormat="1" applyFont="1" applyFill="1" applyBorder="1" applyAlignment="1">
      <alignment horizontal="center" vertical="center"/>
    </xf>
    <xf numFmtId="9" fontId="18" fillId="4" borderId="46" xfId="0" applyNumberFormat="1" applyFont="1" applyFill="1" applyBorder="1" applyAlignment="1">
      <alignment horizontal="center" vertical="center"/>
    </xf>
    <xf numFmtId="1" fontId="18" fillId="3" borderId="35" xfId="0" applyNumberFormat="1" applyFont="1" applyFill="1" applyBorder="1" applyAlignment="1">
      <alignment horizontal="right"/>
    </xf>
    <xf numFmtId="9" fontId="18" fillId="3" borderId="36" xfId="0" applyNumberFormat="1" applyFont="1" applyFill="1" applyBorder="1"/>
    <xf numFmtId="1" fontId="18" fillId="3" borderId="20" xfId="0" applyNumberFormat="1" applyFont="1" applyFill="1" applyBorder="1" applyAlignment="1">
      <alignment horizontal="right"/>
    </xf>
    <xf numFmtId="9" fontId="18" fillId="3" borderId="26" xfId="0" applyNumberFormat="1" applyFont="1" applyFill="1" applyBorder="1"/>
    <xf numFmtId="1" fontId="18" fillId="3" borderId="39" xfId="0" applyNumberFormat="1" applyFont="1" applyFill="1" applyBorder="1" applyAlignment="1">
      <alignment horizontal="right"/>
    </xf>
    <xf numFmtId="9" fontId="18" fillId="3" borderId="57" xfId="0" applyNumberFormat="1" applyFont="1" applyFill="1" applyBorder="1"/>
    <xf numFmtId="1" fontId="18" fillId="0" borderId="48" xfId="0" applyNumberFormat="1" applyFont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/>
    </xf>
    <xf numFmtId="0" fontId="13" fillId="0" borderId="0" xfId="0" applyFont="1"/>
    <xf numFmtId="1" fontId="4" fillId="0" borderId="0" xfId="0" applyNumberFormat="1" applyFont="1" applyAlignment="1" applyProtection="1">
      <alignment horizontal="center"/>
      <protection hidden="1"/>
    </xf>
    <xf numFmtId="1" fontId="34" fillId="0" borderId="0" xfId="0" applyNumberFormat="1" applyFont="1" applyAlignment="1" applyProtection="1">
      <alignment horizontal="center"/>
      <protection hidden="1"/>
    </xf>
    <xf numFmtId="1" fontId="35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" fontId="1" fillId="0" borderId="42" xfId="0" applyNumberFormat="1" applyFont="1" applyBorder="1" applyAlignment="1">
      <alignment horizontal="center" vertical="center"/>
    </xf>
    <xf numFmtId="9" fontId="1" fillId="0" borderId="38" xfId="0" applyNumberFormat="1" applyFont="1" applyBorder="1" applyAlignment="1">
      <alignment horizontal="center" vertical="center"/>
    </xf>
    <xf numFmtId="9" fontId="1" fillId="0" borderId="54" xfId="0" applyNumberFormat="1" applyFont="1" applyBorder="1" applyAlignment="1">
      <alignment horizontal="center" vertical="center"/>
    </xf>
    <xf numFmtId="1" fontId="1" fillId="8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42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38" xfId="0" applyNumberFormat="1" applyFont="1" applyFill="1" applyBorder="1" applyAlignment="1" applyProtection="1">
      <alignment horizontal="center" vertical="center" wrapText="1"/>
      <protection locked="0"/>
    </xf>
    <xf numFmtId="1" fontId="4" fillId="6" borderId="8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1" fontId="3" fillId="0" borderId="0" xfId="0" applyNumberFormat="1" applyFont="1" applyProtection="1">
      <protection hidden="1"/>
    </xf>
    <xf numFmtId="1" fontId="26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textRotation="90" wrapText="1"/>
    </xf>
    <xf numFmtId="49" fontId="18" fillId="0" borderId="14" xfId="0" applyNumberFormat="1" applyFont="1" applyBorder="1" applyAlignment="1">
      <alignment horizontal="center" vertical="center" textRotation="90" wrapText="1"/>
    </xf>
    <xf numFmtId="49" fontId="8" fillId="0" borderId="15" xfId="0" applyNumberFormat="1" applyFont="1" applyBorder="1" applyAlignment="1">
      <alignment horizontal="center" vertical="center" textRotation="90" wrapText="1"/>
    </xf>
    <xf numFmtId="49" fontId="18" fillId="0" borderId="0" xfId="0" applyNumberFormat="1" applyFont="1" applyAlignment="1">
      <alignment horizontal="center" vertical="center" textRotation="90" wrapText="1"/>
    </xf>
    <xf numFmtId="49" fontId="18" fillId="0" borderId="16" xfId="0" applyNumberFormat="1" applyFont="1" applyBorder="1" applyAlignment="1">
      <alignment horizontal="center" vertical="center" textRotation="90" wrapText="1"/>
    </xf>
    <xf numFmtId="49" fontId="18" fillId="0" borderId="5" xfId="0" applyNumberFormat="1" applyFont="1" applyBorder="1" applyAlignment="1">
      <alignment horizontal="center" vertical="center" textRotation="90" wrapText="1"/>
    </xf>
    <xf numFmtId="49" fontId="18" fillId="0" borderId="2" xfId="0" applyNumberFormat="1" applyFont="1" applyBorder="1" applyAlignment="1">
      <alignment horizontal="center" vertical="center" textRotation="90" wrapText="1"/>
    </xf>
    <xf numFmtId="49" fontId="21" fillId="0" borderId="2" xfId="0" applyNumberFormat="1" applyFont="1" applyBorder="1" applyAlignment="1">
      <alignment horizontal="center" vertical="center" textRotation="90" wrapText="1"/>
    </xf>
    <xf numFmtId="49" fontId="18" fillId="0" borderId="4" xfId="0" applyNumberFormat="1" applyFont="1" applyBorder="1" applyAlignment="1">
      <alignment horizontal="center" vertical="center" textRotation="90" wrapText="1"/>
    </xf>
    <xf numFmtId="49" fontId="3" fillId="0" borderId="20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9" fillId="0" borderId="34" xfId="0" applyFont="1" applyBorder="1" applyAlignment="1">
      <alignment horizontal="center" vertical="center" textRotation="90" wrapText="1"/>
    </xf>
    <xf numFmtId="0" fontId="20" fillId="0" borderId="51" xfId="0" applyFont="1" applyBorder="1" applyAlignment="1">
      <alignment horizontal="center" vertical="center"/>
    </xf>
    <xf numFmtId="1" fontId="18" fillId="0" borderId="32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 wrapText="1"/>
      <protection locked="0"/>
    </xf>
    <xf numFmtId="1" fontId="1" fillId="0" borderId="32" xfId="0" applyNumberFormat="1" applyFont="1" applyBorder="1" applyAlignment="1" applyProtection="1">
      <alignment horizontal="center" vertical="center" wrapText="1"/>
      <protection locked="0"/>
    </xf>
    <xf numFmtId="1" fontId="1" fillId="0" borderId="28" xfId="0" applyNumberFormat="1" applyFont="1" applyBorder="1" applyAlignment="1" applyProtection="1">
      <alignment horizontal="center" vertical="center" wrapText="1"/>
      <protection locked="0"/>
    </xf>
    <xf numFmtId="1" fontId="1" fillId="0" borderId="41" xfId="0" applyNumberFormat="1" applyFont="1" applyBorder="1" applyAlignment="1" applyProtection="1">
      <alignment horizontal="center" vertical="center" wrapText="1"/>
      <protection locked="0"/>
    </xf>
    <xf numFmtId="1" fontId="1" fillId="0" borderId="42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38" xfId="0" applyNumberFormat="1" applyFont="1" applyBorder="1" applyAlignment="1" applyProtection="1">
      <alignment horizontal="center" vertical="center" wrapText="1"/>
      <protection locked="0"/>
    </xf>
    <xf numFmtId="1" fontId="1" fillId="0" borderId="49" xfId="0" applyNumberFormat="1" applyFont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 applyProtection="1">
      <alignment horizontal="center" vertical="center" wrapText="1"/>
      <protection locked="0"/>
    </xf>
    <xf numFmtId="1" fontId="1" fillId="0" borderId="55" xfId="0" applyNumberFormat="1" applyFont="1" applyBorder="1" applyAlignment="1" applyProtection="1">
      <alignment horizontal="center" vertical="center" wrapText="1"/>
      <protection locked="0"/>
    </xf>
    <xf numFmtId="1" fontId="1" fillId="0" borderId="62" xfId="0" applyNumberFormat="1" applyFont="1" applyBorder="1" applyAlignment="1" applyProtection="1">
      <alignment horizontal="center" vertical="center" wrapText="1"/>
      <protection locked="0"/>
    </xf>
    <xf numFmtId="1" fontId="1" fillId="0" borderId="63" xfId="0" applyNumberFormat="1" applyFont="1" applyBorder="1" applyAlignment="1" applyProtection="1">
      <alignment horizontal="center" vertical="center" wrapText="1"/>
      <protection locked="0"/>
    </xf>
    <xf numFmtId="1" fontId="1" fillId="0" borderId="59" xfId="0" applyNumberFormat="1" applyFont="1" applyBorder="1" applyAlignment="1" applyProtection="1">
      <alignment horizontal="center" vertical="center" wrapText="1"/>
      <protection locked="0"/>
    </xf>
    <xf numFmtId="1" fontId="1" fillId="0" borderId="64" xfId="0" applyNumberFormat="1" applyFont="1" applyBorder="1" applyAlignment="1" applyProtection="1">
      <alignment horizontal="center" vertical="center" wrapText="1"/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0" borderId="65" xfId="0" applyNumberFormat="1" applyFont="1" applyBorder="1" applyAlignment="1" applyProtection="1">
      <alignment horizontal="center" vertical="center" wrapText="1"/>
      <protection locked="0"/>
    </xf>
    <xf numFmtId="1" fontId="1" fillId="0" borderId="66" xfId="0" applyNumberFormat="1" applyFont="1" applyBorder="1" applyAlignment="1" applyProtection="1">
      <alignment horizontal="center" vertical="center" wrapText="1"/>
      <protection locked="0"/>
    </xf>
    <xf numFmtId="1" fontId="1" fillId="0" borderId="6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" fontId="1" fillId="0" borderId="12" xfId="0" applyNumberFormat="1" applyFont="1" applyBorder="1" applyAlignment="1" applyProtection="1">
      <alignment horizontal="center" vertical="center" wrapText="1"/>
      <protection locked="0"/>
    </xf>
    <xf numFmtId="1" fontId="1" fillId="0" borderId="68" xfId="0" applyNumberFormat="1" applyFont="1" applyBorder="1" applyAlignment="1" applyProtection="1">
      <alignment horizontal="center" vertical="center" wrapText="1"/>
      <protection locked="0"/>
    </xf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center" vertical="center" textRotation="90" wrapText="1"/>
    </xf>
    <xf numFmtId="1" fontId="20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textRotation="90" wrapText="1"/>
    </xf>
    <xf numFmtId="0" fontId="25" fillId="0" borderId="53" xfId="0" applyFont="1" applyBorder="1" applyAlignment="1">
      <alignment horizontal="left" wrapText="1"/>
    </xf>
    <xf numFmtId="1" fontId="1" fillId="8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51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5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9" xfId="0" applyNumberFormat="1" applyFont="1" applyBorder="1" applyAlignment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1" fontId="8" fillId="7" borderId="43" xfId="0" applyNumberFormat="1" applyFont="1" applyFill="1" applyBorder="1" applyAlignment="1">
      <alignment horizontal="center" vertical="center"/>
    </xf>
    <xf numFmtId="1" fontId="8" fillId="7" borderId="30" xfId="0" applyNumberFormat="1" applyFont="1" applyFill="1" applyBorder="1" applyAlignment="1">
      <alignment horizontal="center" vertical="center"/>
    </xf>
    <xf numFmtId="1" fontId="8" fillId="7" borderId="31" xfId="0" applyNumberFormat="1" applyFont="1" applyFill="1" applyBorder="1" applyAlignment="1">
      <alignment horizontal="center" vertical="center"/>
    </xf>
    <xf numFmtId="0" fontId="8" fillId="7" borderId="8" xfId="0" applyFont="1" applyFill="1" applyBorder="1" applyAlignment="1">
      <alignment vertical="center"/>
    </xf>
    <xf numFmtId="1" fontId="8" fillId="0" borderId="35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8" fillId="0" borderId="46" xfId="0" applyNumberFormat="1" applyFont="1" applyBorder="1" applyAlignment="1">
      <alignment horizontal="center" vertical="center"/>
    </xf>
    <xf numFmtId="1" fontId="8" fillId="0" borderId="69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" fontId="20" fillId="0" borderId="71" xfId="0" applyNumberFormat="1" applyFont="1" applyBorder="1" applyAlignment="1">
      <alignment horizontal="center" vertical="center" wrapText="1"/>
    </xf>
    <xf numFmtId="1" fontId="20" fillId="0" borderId="72" xfId="0" applyNumberFormat="1" applyFont="1" applyBorder="1" applyAlignment="1">
      <alignment horizontal="center" vertical="center" wrapText="1"/>
    </xf>
    <xf numFmtId="1" fontId="20" fillId="0" borderId="73" xfId="0" applyNumberFormat="1" applyFont="1" applyBorder="1" applyAlignment="1">
      <alignment horizontal="center" vertical="center" wrapText="1"/>
    </xf>
    <xf numFmtId="0" fontId="8" fillId="0" borderId="74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1" fontId="20" fillId="0" borderId="13" xfId="0" applyNumberFormat="1" applyFont="1" applyBorder="1" applyAlignment="1">
      <alignment horizontal="center" vertical="center" wrapText="1"/>
    </xf>
    <xf numFmtId="1" fontId="8" fillId="0" borderId="50" xfId="0" applyNumberFormat="1" applyFont="1" applyBorder="1" applyAlignment="1">
      <alignment horizontal="center" vertical="center"/>
    </xf>
    <xf numFmtId="1" fontId="20" fillId="0" borderId="70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1" fontId="3" fillId="9" borderId="6" xfId="0" applyNumberFormat="1" applyFont="1" applyFill="1" applyBorder="1" applyAlignment="1" applyProtection="1">
      <alignment horizontal="center" vertical="center"/>
      <protection locked="0"/>
    </xf>
    <xf numFmtId="1" fontId="3" fillId="9" borderId="30" xfId="0" applyNumberFormat="1" applyFont="1" applyFill="1" applyBorder="1" applyAlignment="1" applyProtection="1">
      <alignment horizontal="center" vertical="center"/>
      <protection locked="0"/>
    </xf>
    <xf numFmtId="164" fontId="3" fillId="9" borderId="41" xfId="0" applyNumberFormat="1" applyFont="1" applyFill="1" applyBorder="1" applyAlignment="1" applyProtection="1">
      <alignment horizontal="center" vertical="center"/>
      <protection locked="0"/>
    </xf>
    <xf numFmtId="1" fontId="4" fillId="9" borderId="8" xfId="0" applyNumberFormat="1" applyFont="1" applyFill="1" applyBorder="1" applyAlignment="1" applyProtection="1">
      <alignment horizontal="center" vertical="center"/>
      <protection locked="0"/>
    </xf>
    <xf numFmtId="164" fontId="3" fillId="9" borderId="47" xfId="0" applyNumberFormat="1" applyFont="1" applyFill="1" applyBorder="1" applyAlignment="1" applyProtection="1">
      <alignment horizontal="center" vertical="center"/>
      <protection locked="0"/>
    </xf>
    <xf numFmtId="1" fontId="3" fillId="9" borderId="32" xfId="0" applyNumberFormat="1" applyFont="1" applyFill="1" applyBorder="1" applyAlignment="1" applyProtection="1">
      <alignment horizontal="center" vertical="center"/>
      <protection locked="0"/>
    </xf>
    <xf numFmtId="1" fontId="3" fillId="9" borderId="28" xfId="0" applyNumberFormat="1" applyFont="1" applyFill="1" applyBorder="1" applyAlignment="1" applyProtection="1">
      <alignment horizontal="center" vertical="center"/>
      <protection locked="0"/>
    </xf>
    <xf numFmtId="1" fontId="3" fillId="9" borderId="44" xfId="0" applyNumberFormat="1" applyFont="1" applyFill="1" applyBorder="1" applyAlignment="1" applyProtection="1">
      <alignment horizontal="center" vertical="center"/>
      <protection locked="0"/>
    </xf>
    <xf numFmtId="1" fontId="3" fillId="9" borderId="31" xfId="0" applyNumberFormat="1" applyFont="1" applyFill="1" applyBorder="1" applyAlignment="1" applyProtection="1">
      <alignment horizontal="center" vertical="center"/>
      <protection locked="0"/>
    </xf>
    <xf numFmtId="1" fontId="3" fillId="9" borderId="9" xfId="0" applyNumberFormat="1" applyFont="1" applyFill="1" applyBorder="1" applyAlignment="1" applyProtection="1">
      <alignment horizontal="center" vertical="center"/>
      <protection locked="0"/>
    </xf>
    <xf numFmtId="164" fontId="3" fillId="9" borderId="31" xfId="0" applyNumberFormat="1" applyFont="1" applyFill="1" applyBorder="1" applyAlignment="1" applyProtection="1">
      <alignment horizontal="center" vertical="center"/>
      <protection locked="0"/>
    </xf>
    <xf numFmtId="164" fontId="3" fillId="9" borderId="10" xfId="0" applyNumberFormat="1" applyFont="1" applyFill="1" applyBorder="1" applyAlignment="1" applyProtection="1">
      <alignment horizontal="center" vertical="center"/>
      <protection locked="0"/>
    </xf>
    <xf numFmtId="1" fontId="4" fillId="9" borderId="12" xfId="0" applyNumberFormat="1" applyFont="1" applyFill="1" applyBorder="1" applyAlignment="1" applyProtection="1">
      <alignment horizontal="center" vertical="center"/>
      <protection locked="0"/>
    </xf>
    <xf numFmtId="1" fontId="3" fillId="9" borderId="37" xfId="0" applyNumberFormat="1" applyFont="1" applyFill="1" applyBorder="1" applyAlignment="1" applyProtection="1">
      <alignment horizontal="center" vertical="center"/>
      <protection locked="0"/>
    </xf>
    <xf numFmtId="164" fontId="3" fillId="9" borderId="7" xfId="0" applyNumberFormat="1" applyFont="1" applyFill="1" applyBorder="1" applyAlignment="1" applyProtection="1">
      <alignment horizontal="center" vertical="center"/>
      <protection locked="0"/>
    </xf>
    <xf numFmtId="164" fontId="3" fillId="9" borderId="19" xfId="0" applyNumberFormat="1" applyFont="1" applyFill="1" applyBorder="1" applyAlignment="1" applyProtection="1">
      <alignment horizontal="center" vertical="center"/>
      <protection locked="0"/>
    </xf>
    <xf numFmtId="1" fontId="3" fillId="9" borderId="42" xfId="0" applyNumberFormat="1" applyFont="1" applyFill="1" applyBorder="1" applyAlignment="1" applyProtection="1">
      <alignment horizontal="center" vertical="center"/>
      <protection locked="0"/>
    </xf>
    <xf numFmtId="1" fontId="3" fillId="9" borderId="7" xfId="0" applyNumberFormat="1" applyFont="1" applyFill="1" applyBorder="1" applyAlignment="1" applyProtection="1">
      <alignment horizontal="center" vertical="center"/>
      <protection locked="0"/>
    </xf>
    <xf numFmtId="1" fontId="3" fillId="9" borderId="1" xfId="0" applyNumberFormat="1" applyFont="1" applyFill="1" applyBorder="1" applyAlignment="1" applyProtection="1">
      <alignment horizontal="center" vertical="center"/>
      <protection locked="0"/>
    </xf>
    <xf numFmtId="164" fontId="3" fillId="9" borderId="3" xfId="0" applyNumberFormat="1" applyFont="1" applyFill="1" applyBorder="1" applyAlignment="1" applyProtection="1">
      <alignment horizontal="center" vertical="center"/>
      <protection locked="0"/>
    </xf>
    <xf numFmtId="1" fontId="4" fillId="9" borderId="11" xfId="0" applyNumberFormat="1" applyFont="1" applyFill="1" applyBorder="1" applyAlignment="1" applyProtection="1">
      <alignment horizontal="center" vertical="center"/>
      <protection locked="0"/>
    </xf>
    <xf numFmtId="164" fontId="3" fillId="9" borderId="11" xfId="0" applyNumberFormat="1" applyFont="1" applyFill="1" applyBorder="1" applyAlignment="1" applyProtection="1">
      <alignment horizontal="center" vertical="center"/>
      <protection locked="0"/>
    </xf>
    <xf numFmtId="1" fontId="3" fillId="9" borderId="3" xfId="0" applyNumberFormat="1" applyFont="1" applyFill="1" applyBorder="1" applyAlignment="1" applyProtection="1">
      <alignment horizontal="center" vertical="center"/>
      <protection locked="0"/>
    </xf>
    <xf numFmtId="164" fontId="3" fillId="9" borderId="18" xfId="0" applyNumberFormat="1" applyFont="1" applyFill="1" applyBorder="1" applyAlignment="1" applyProtection="1">
      <alignment horizontal="center" vertical="center"/>
      <protection locked="0"/>
    </xf>
    <xf numFmtId="1" fontId="3" fillId="9" borderId="33" xfId="0" applyNumberFormat="1" applyFont="1" applyFill="1" applyBorder="1" applyAlignment="1" applyProtection="1">
      <alignment horizontal="center" vertical="center"/>
      <protection locked="0"/>
    </xf>
    <xf numFmtId="1" fontId="3" fillId="9" borderId="29" xfId="0" applyNumberFormat="1" applyFont="1" applyFill="1" applyBorder="1" applyAlignment="1" applyProtection="1">
      <alignment horizontal="center" vertical="center"/>
      <protection locked="0"/>
    </xf>
    <xf numFmtId="1" fontId="4" fillId="9" borderId="40" xfId="0" applyNumberFormat="1" applyFont="1" applyFill="1" applyBorder="1" applyAlignment="1" applyProtection="1">
      <alignment horizontal="center" vertical="center"/>
      <protection locked="0"/>
    </xf>
    <xf numFmtId="164" fontId="3" fillId="9" borderId="40" xfId="0" applyNumberFormat="1" applyFont="1" applyFill="1" applyBorder="1" applyAlignment="1" applyProtection="1">
      <alignment horizontal="center" vertical="center"/>
      <protection locked="0"/>
    </xf>
    <xf numFmtId="1" fontId="3" fillId="9" borderId="49" xfId="0" applyNumberFormat="1" applyFont="1" applyFill="1" applyBorder="1" applyAlignment="1" applyProtection="1">
      <alignment horizontal="center" vertical="center"/>
      <protection locked="0"/>
    </xf>
    <xf numFmtId="1" fontId="3" fillId="9" borderId="41" xfId="0" applyNumberFormat="1" applyFont="1" applyFill="1" applyBorder="1" applyAlignment="1" applyProtection="1">
      <alignment horizontal="center" vertical="center"/>
      <protection locked="0"/>
    </xf>
    <xf numFmtId="1" fontId="3" fillId="9" borderId="2" xfId="0" applyNumberFormat="1" applyFont="1" applyFill="1" applyBorder="1" applyAlignment="1" applyProtection="1">
      <alignment horizontal="center" vertical="center"/>
      <protection locked="0"/>
    </xf>
    <xf numFmtId="164" fontId="3" fillId="9" borderId="4" xfId="0" applyNumberFormat="1" applyFont="1" applyFill="1" applyBorder="1" applyAlignment="1" applyProtection="1">
      <alignment horizontal="center" vertical="center"/>
      <protection locked="0"/>
    </xf>
    <xf numFmtId="164" fontId="3" fillId="9" borderId="17" xfId="0" applyNumberFormat="1" applyFont="1" applyFill="1" applyBorder="1" applyAlignment="1" applyProtection="1">
      <alignment horizontal="center" vertical="center"/>
      <protection locked="0"/>
    </xf>
    <xf numFmtId="1" fontId="3" fillId="9" borderId="4" xfId="0" applyNumberFormat="1" applyFont="1" applyFill="1" applyBorder="1" applyAlignment="1" applyProtection="1">
      <alignment horizontal="center" vertical="center"/>
      <protection locked="0"/>
    </xf>
    <xf numFmtId="164" fontId="3" fillId="9" borderId="52" xfId="0" applyNumberFormat="1" applyFont="1" applyFill="1" applyBorder="1" applyAlignment="1" applyProtection="1">
      <alignment horizontal="center" vertical="center"/>
      <protection locked="0"/>
    </xf>
    <xf numFmtId="1" fontId="3" fillId="9" borderId="5" xfId="0" applyNumberFormat="1" applyFont="1" applyFill="1" applyBorder="1" applyAlignment="1" applyProtection="1">
      <alignment horizontal="center" vertical="center"/>
      <protection locked="0"/>
    </xf>
    <xf numFmtId="1" fontId="6" fillId="9" borderId="28" xfId="0" applyNumberFormat="1" applyFont="1" applyFill="1" applyBorder="1" applyAlignment="1" applyProtection="1">
      <alignment horizontal="center" vertical="center"/>
      <protection locked="0"/>
    </xf>
    <xf numFmtId="164" fontId="6" fillId="9" borderId="41" xfId="0" applyNumberFormat="1" applyFont="1" applyFill="1" applyBorder="1" applyAlignment="1" applyProtection="1">
      <alignment horizontal="center" vertical="center"/>
      <protection locked="0"/>
    </xf>
    <xf numFmtId="164" fontId="6" fillId="9" borderId="19" xfId="0" applyNumberFormat="1" applyFont="1" applyFill="1" applyBorder="1" applyAlignment="1" applyProtection="1">
      <alignment horizontal="center" vertical="center"/>
      <protection locked="0"/>
    </xf>
    <xf numFmtId="1" fontId="5" fillId="9" borderId="32" xfId="0" applyNumberFormat="1" applyFont="1" applyFill="1" applyBorder="1" applyAlignment="1" applyProtection="1">
      <alignment horizontal="center" vertical="center"/>
      <protection locked="0"/>
    </xf>
    <xf numFmtId="1" fontId="5" fillId="9" borderId="6" xfId="0" applyNumberFormat="1" applyFont="1" applyFill="1" applyBorder="1" applyAlignment="1" applyProtection="1">
      <alignment horizontal="center" vertical="center"/>
      <protection locked="0"/>
    </xf>
    <xf numFmtId="1" fontId="5" fillId="9" borderId="7" xfId="0" applyNumberFormat="1" applyFont="1" applyFill="1" applyBorder="1" applyAlignment="1" applyProtection="1">
      <alignment horizontal="center" vertical="center"/>
      <protection locked="0"/>
    </xf>
    <xf numFmtId="1" fontId="6" fillId="9" borderId="2" xfId="0" applyNumberFormat="1" applyFont="1" applyFill="1" applyBorder="1" applyAlignment="1" applyProtection="1">
      <alignment horizontal="center" vertical="center"/>
      <protection locked="0"/>
    </xf>
    <xf numFmtId="164" fontId="6" fillId="9" borderId="4" xfId="0" applyNumberFormat="1" applyFont="1" applyFill="1" applyBorder="1" applyAlignment="1" applyProtection="1">
      <alignment horizontal="center" vertical="center"/>
      <protection locked="0"/>
    </xf>
    <xf numFmtId="164" fontId="6" fillId="9" borderId="11" xfId="0" applyNumberFormat="1" applyFont="1" applyFill="1" applyBorder="1" applyAlignment="1" applyProtection="1">
      <alignment horizontal="center" vertical="center"/>
      <protection locked="0"/>
    </xf>
    <xf numFmtId="1" fontId="5" fillId="9" borderId="5" xfId="0" applyNumberFormat="1" applyFont="1" applyFill="1" applyBorder="1" applyAlignment="1" applyProtection="1">
      <alignment horizontal="center" vertical="center"/>
      <protection locked="0"/>
    </xf>
    <xf numFmtId="1" fontId="5" fillId="9" borderId="2" xfId="0" applyNumberFormat="1" applyFont="1" applyFill="1" applyBorder="1" applyAlignment="1" applyProtection="1">
      <alignment horizontal="center" vertical="center"/>
      <protection locked="0"/>
    </xf>
    <xf numFmtId="1" fontId="5" fillId="9" borderId="38" xfId="0" applyNumberFormat="1" applyFont="1" applyFill="1" applyBorder="1" applyAlignment="1" applyProtection="1">
      <alignment horizontal="center" vertical="center"/>
      <protection locked="0"/>
    </xf>
    <xf numFmtId="164" fontId="6" fillId="9" borderId="17" xfId="0" applyNumberFormat="1" applyFont="1" applyFill="1" applyBorder="1" applyAlignment="1" applyProtection="1">
      <alignment horizontal="center" vertical="center"/>
      <protection locked="0"/>
    </xf>
    <xf numFmtId="1" fontId="5" fillId="9" borderId="33" xfId="0" applyNumberFormat="1" applyFont="1" applyFill="1" applyBorder="1" applyAlignment="1" applyProtection="1">
      <alignment horizontal="center" vertical="center"/>
      <protection locked="0"/>
    </xf>
    <xf numFmtId="1" fontId="5" fillId="9" borderId="29" xfId="0" applyNumberFormat="1" applyFont="1" applyFill="1" applyBorder="1" applyAlignment="1" applyProtection="1">
      <alignment horizontal="center" vertical="center"/>
      <protection locked="0"/>
    </xf>
    <xf numFmtId="0" fontId="23" fillId="0" borderId="1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vertical="top"/>
    </xf>
    <xf numFmtId="0" fontId="40" fillId="0" borderId="0" xfId="0" applyFont="1"/>
    <xf numFmtId="0" fontId="40" fillId="0" borderId="0" xfId="0" applyFont="1" applyAlignment="1">
      <alignment vertical="center"/>
    </xf>
    <xf numFmtId="49" fontId="40" fillId="0" borderId="0" xfId="0" applyNumberFormat="1" applyFont="1" applyAlignment="1">
      <alignment horizontal="center" vertical="center" textRotation="90" wrapText="1"/>
    </xf>
    <xf numFmtId="164" fontId="40" fillId="0" borderId="0" xfId="0" applyNumberFormat="1" applyFont="1"/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vertical="center"/>
    </xf>
    <xf numFmtId="49" fontId="42" fillId="0" borderId="0" xfId="0" applyNumberFormat="1" applyFont="1" applyAlignment="1">
      <alignment horizontal="center" vertical="center" textRotation="90" wrapText="1"/>
    </xf>
    <xf numFmtId="1" fontId="42" fillId="0" borderId="0" xfId="0" applyNumberFormat="1" applyFont="1"/>
    <xf numFmtId="0" fontId="28" fillId="0" borderId="0" xfId="0" applyFont="1"/>
    <xf numFmtId="1" fontId="40" fillId="0" borderId="0" xfId="0" applyNumberFormat="1" applyFont="1"/>
    <xf numFmtId="0" fontId="39" fillId="0" borderId="75" xfId="0" applyFont="1" applyBorder="1" applyProtection="1">
      <protection hidden="1"/>
    </xf>
    <xf numFmtId="0" fontId="39" fillId="10" borderId="75" xfId="0" applyFont="1" applyFill="1" applyBorder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3" fillId="11" borderId="75" xfId="0" applyFont="1" applyFill="1" applyBorder="1" applyAlignment="1" applyProtection="1">
      <alignment horizontal="center" vertical="top" wrapText="1"/>
      <protection hidden="1"/>
    </xf>
    <xf numFmtId="0" fontId="43" fillId="11" borderId="75" xfId="0" applyFont="1" applyFill="1" applyBorder="1" applyAlignment="1" applyProtection="1">
      <alignment vertical="top" wrapText="1"/>
      <protection hidden="1"/>
    </xf>
    <xf numFmtId="0" fontId="39" fillId="10" borderId="75" xfId="0" applyFont="1" applyFill="1" applyBorder="1" applyAlignment="1" applyProtection="1">
      <alignment horizontal="center"/>
      <protection hidden="1"/>
    </xf>
    <xf numFmtId="0" fontId="39" fillId="0" borderId="75" xfId="0" applyFont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1" fontId="3" fillId="0" borderId="0" xfId="0" applyNumberFormat="1" applyFont="1" applyAlignment="1">
      <alignment horizontal="center"/>
    </xf>
    <xf numFmtId="0" fontId="13" fillId="0" borderId="71" xfId="0" applyFont="1" applyBorder="1" applyAlignment="1" applyProtection="1">
      <alignment horizontal="center" vertical="center" wrapText="1"/>
      <protection hidden="1"/>
    </xf>
    <xf numFmtId="1" fontId="4" fillId="0" borderId="11" xfId="0" applyNumberFormat="1" applyFont="1" applyBorder="1" applyAlignment="1" applyProtection="1">
      <alignment horizontal="center" vertical="center"/>
      <protection hidden="1"/>
    </xf>
    <xf numFmtId="0" fontId="13" fillId="0" borderId="24" xfId="0" applyFont="1" applyBorder="1" applyAlignment="1" applyProtection="1">
      <alignment horizontal="center" vertical="center" wrapText="1"/>
      <protection hidden="1"/>
    </xf>
    <xf numFmtId="1" fontId="1" fillId="0" borderId="76" xfId="0" applyNumberFormat="1" applyFont="1" applyBorder="1" applyAlignment="1" applyProtection="1">
      <alignment horizontal="center" vertical="center" wrapText="1"/>
      <protection locked="0"/>
    </xf>
    <xf numFmtId="1" fontId="1" fillId="0" borderId="77" xfId="0" applyNumberFormat="1" applyFont="1" applyBorder="1" applyAlignment="1" applyProtection="1">
      <alignment horizontal="center" vertical="center" wrapText="1"/>
      <protection locked="0"/>
    </xf>
    <xf numFmtId="1" fontId="1" fillId="0" borderId="78" xfId="0" applyNumberFormat="1" applyFont="1" applyBorder="1" applyAlignment="1" applyProtection="1">
      <alignment horizontal="center" vertical="center" wrapText="1"/>
      <protection locked="0"/>
    </xf>
    <xf numFmtId="1" fontId="1" fillId="4" borderId="32" xfId="0" applyNumberFormat="1" applyFont="1" applyFill="1" applyBorder="1" applyAlignment="1">
      <alignment horizontal="center" vertical="center" wrapText="1"/>
    </xf>
    <xf numFmtId="1" fontId="1" fillId="0" borderId="79" xfId="0" applyNumberFormat="1" applyFont="1" applyBorder="1" applyAlignment="1" applyProtection="1">
      <alignment horizontal="center" vertical="center" wrapText="1"/>
      <protection locked="0"/>
    </xf>
    <xf numFmtId="1" fontId="1" fillId="0" borderId="80" xfId="0" applyNumberFormat="1" applyFont="1" applyBorder="1" applyAlignment="1" applyProtection="1">
      <alignment horizontal="center" vertical="center" wrapText="1"/>
      <protection locked="0"/>
    </xf>
    <xf numFmtId="1" fontId="1" fillId="0" borderId="81" xfId="0" applyNumberFormat="1" applyFont="1" applyBorder="1" applyAlignment="1" applyProtection="1">
      <alignment horizontal="center" vertical="center" wrapText="1"/>
      <protection locked="0"/>
    </xf>
    <xf numFmtId="1" fontId="1" fillId="0" borderId="8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30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30" fillId="0" borderId="6" xfId="0" applyNumberFormat="1" applyFont="1" applyBorder="1" applyAlignment="1" applyProtection="1">
      <alignment horizontal="center" vertical="center" textRotation="90" wrapText="1"/>
      <protection hidden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2" fillId="9" borderId="21" xfId="0" applyFont="1" applyFill="1" applyBorder="1" applyAlignment="1" applyProtection="1">
      <alignment horizontal="left" vertical="center"/>
      <protection locked="0"/>
    </xf>
    <xf numFmtId="0" fontId="2" fillId="9" borderId="10" xfId="0" applyFont="1" applyFill="1" applyBorder="1" applyAlignment="1" applyProtection="1">
      <alignment horizontal="left" vertical="center"/>
      <protection locked="0"/>
    </xf>
    <xf numFmtId="0" fontId="27" fillId="0" borderId="3" xfId="0" applyFont="1" applyBorder="1" applyAlignment="1" applyProtection="1">
      <alignment horizontal="center" vertical="center"/>
      <protection hidden="1"/>
    </xf>
    <xf numFmtId="0" fontId="27" fillId="0" borderId="18" xfId="0" applyFont="1" applyBorder="1" applyAlignment="1" applyProtection="1">
      <alignment horizontal="center" vertical="center"/>
      <protection hidden="1"/>
    </xf>
    <xf numFmtId="0" fontId="27" fillId="0" borderId="61" xfId="0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8" fillId="0" borderId="32" xfId="0" applyNumberFormat="1" applyFont="1" applyBorder="1" applyAlignment="1">
      <alignment horizontal="center" vertical="center" wrapText="1"/>
    </xf>
    <xf numFmtId="49" fontId="8" fillId="0" borderId="51" xfId="0" applyNumberFormat="1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26" fillId="0" borderId="4" xfId="0" applyFont="1" applyBorder="1" applyAlignment="1" applyProtection="1">
      <alignment horizontal="center" vertical="center" wrapText="1"/>
      <protection hidden="1"/>
    </xf>
    <xf numFmtId="0" fontId="26" fillId="0" borderId="17" xfId="0" applyFont="1" applyBorder="1" applyAlignment="1" applyProtection="1">
      <alignment horizontal="center" vertical="center" wrapText="1"/>
      <protection hidden="1"/>
    </xf>
    <xf numFmtId="0" fontId="26" fillId="0" borderId="5" xfId="0" applyFont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horizontal="center" vertical="center" textRotation="90" wrapText="1"/>
      <protection hidden="1"/>
    </xf>
    <xf numFmtId="0" fontId="18" fillId="0" borderId="13" xfId="0" applyFont="1" applyBorder="1" applyAlignment="1" applyProtection="1">
      <alignment horizontal="center" vertical="center" textRotation="90" wrapText="1"/>
      <protection hidden="1"/>
    </xf>
    <xf numFmtId="0" fontId="18" fillId="0" borderId="6" xfId="0" applyFont="1" applyBorder="1" applyAlignment="1" applyProtection="1">
      <alignment horizontal="center" vertical="center" textRotation="90" wrapText="1"/>
      <protection hidden="1"/>
    </xf>
    <xf numFmtId="49" fontId="29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9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9" fillId="0" borderId="6" xfId="0" applyNumberFormat="1" applyFont="1" applyBorder="1" applyAlignment="1" applyProtection="1">
      <alignment horizontal="center" vertical="center" textRotation="90" wrapText="1"/>
      <protection hidden="1"/>
    </xf>
    <xf numFmtId="0" fontId="4" fillId="0" borderId="0" xfId="0" applyFont="1" applyAlignment="1">
      <alignment horizontal="center"/>
    </xf>
    <xf numFmtId="0" fontId="8" fillId="0" borderId="22" xfId="0" applyFont="1" applyBorder="1" applyAlignment="1">
      <alignment horizontal="center" vertical="center"/>
    </xf>
    <xf numFmtId="49" fontId="20" fillId="0" borderId="40" xfId="0" applyNumberFormat="1" applyFont="1" applyBorder="1" applyAlignment="1">
      <alignment horizontal="center" vertical="center" textRotation="90" wrapText="1"/>
    </xf>
    <xf numFmtId="49" fontId="20" fillId="0" borderId="11" xfId="0" applyNumberFormat="1" applyFont="1" applyBorder="1" applyAlignment="1">
      <alignment horizontal="center" vertical="center" textRotation="90" wrapText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14" fillId="0" borderId="0" xfId="0" applyFont="1" applyAlignment="1">
      <alignment horizontal="center" vertical="center"/>
    </xf>
    <xf numFmtId="0" fontId="26" fillId="0" borderId="47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/>
    </xf>
    <xf numFmtId="1" fontId="8" fillId="0" borderId="36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57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21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6" xfId="0" applyFont="1" applyBorder="1" applyAlignment="1">
      <alignment horizontal="right"/>
    </xf>
    <xf numFmtId="0" fontId="17" fillId="0" borderId="0" xfId="0" applyFont="1" applyAlignment="1">
      <alignment horizontal="right"/>
    </xf>
    <xf numFmtId="49" fontId="20" fillId="0" borderId="15" xfId="0" applyNumberFormat="1" applyFont="1" applyBorder="1" applyAlignment="1">
      <alignment horizontal="center" vertical="center" textRotation="90" wrapText="1"/>
    </xf>
    <xf numFmtId="0" fontId="26" fillId="0" borderId="4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e" xfId="0" builtinId="0"/>
  </cellStyles>
  <dxfs count="121">
    <dxf>
      <protection locked="1" hidden="1"/>
    </dxf>
    <dxf>
      <protection locked="1" hidden="1"/>
    </dxf>
    <dxf>
      <alignment horizontal="general" vertical="top" textRotation="0" wrapText="0" indent="0" justifyLastLine="0" shrinkToFit="0" readingOrder="0"/>
      <protection locked="1" hidden="1"/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6" tint="0.39994506668294322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u val="none"/>
        <color theme="9" tint="-0.24994659260841701"/>
      </font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ShapeType="1"/>
        </xdr:cNvSpPr>
      </xdr:nvSpPr>
      <xdr:spPr bwMode="auto">
        <a:xfrm>
          <a:off x="1190625" y="16764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485775</xdr:rowOff>
    </xdr:from>
    <xdr:to>
      <xdr:col>0</xdr:col>
      <xdr:colOff>771525</xdr:colOff>
      <xdr:row>7</xdr:row>
      <xdr:rowOff>742950</xdr:rowOff>
    </xdr:to>
    <xdr:sp macro="" textlink="">
      <xdr:nvSpPr>
        <xdr:cNvPr id="1046" name="Line 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ShapeType="1"/>
        </xdr:cNvSpPr>
      </xdr:nvSpPr>
      <xdr:spPr bwMode="auto">
        <a:xfrm>
          <a:off x="771525" y="22098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180975</xdr:colOff>
      <xdr:row>4</xdr:row>
      <xdr:rowOff>180975</xdr:rowOff>
    </xdr:from>
    <xdr:to>
      <xdr:col>16</xdr:col>
      <xdr:colOff>504825</xdr:colOff>
      <xdr:row>4</xdr:row>
      <xdr:rowOff>180975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4217D32-BD5B-468F-BB94-ADB2E89C6E09}"/>
            </a:ext>
          </a:extLst>
        </xdr:cNvPr>
        <xdr:cNvSpPr>
          <a:spLocks noChangeShapeType="1"/>
        </xdr:cNvSpPr>
      </xdr:nvSpPr>
      <xdr:spPr bwMode="auto">
        <a:xfrm>
          <a:off x="10991850" y="9048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2069" name="Line 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ShapeType="1"/>
        </xdr:cNvSpPr>
      </xdr:nvSpPr>
      <xdr:spPr bwMode="auto">
        <a:xfrm>
          <a:off x="1190625" y="15240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457200</xdr:rowOff>
    </xdr:from>
    <xdr:to>
      <xdr:col>0</xdr:col>
      <xdr:colOff>771525</xdr:colOff>
      <xdr:row>7</xdr:row>
      <xdr:rowOff>714375</xdr:rowOff>
    </xdr:to>
    <xdr:sp macro="" textlink="">
      <xdr:nvSpPr>
        <xdr:cNvPr id="2070" name="Line 2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 noChangeShapeType="1"/>
        </xdr:cNvSpPr>
      </xdr:nvSpPr>
      <xdr:spPr bwMode="auto">
        <a:xfrm>
          <a:off x="771525" y="21907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172758</xdr:colOff>
      <xdr:row>4</xdr:row>
      <xdr:rowOff>179295</xdr:rowOff>
    </xdr:from>
    <xdr:to>
      <xdr:col>16</xdr:col>
      <xdr:colOff>496608</xdr:colOff>
      <xdr:row>4</xdr:row>
      <xdr:rowOff>179295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AFCA155-AC39-43F0-93D2-059E4CAB83F6}"/>
            </a:ext>
          </a:extLst>
        </xdr:cNvPr>
        <xdr:cNvSpPr>
          <a:spLocks noChangeShapeType="1"/>
        </xdr:cNvSpPr>
      </xdr:nvSpPr>
      <xdr:spPr bwMode="auto">
        <a:xfrm>
          <a:off x="10659596" y="907677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966C52-0293-4054-8447-08CFC444C358}" name="Tabella1" displayName="Tabella1" ref="E3:E28" totalsRowShown="0" headerRowDxfId="2" dataDxfId="1">
  <tableColumns count="1">
    <tableColumn id="1" xr3:uid="{21019655-8908-4C8A-8B74-B6768A78768B}" name="Denominazione Uffici rilevator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AD40"/>
  <sheetViews>
    <sheetView tabSelected="1" zoomScale="80" zoomScaleNormal="80" workbookViewId="0">
      <selection activeCell="H11" sqref="H11"/>
    </sheetView>
  </sheetViews>
  <sheetFormatPr defaultColWidth="9.140625" defaultRowHeight="14.25" x14ac:dyDescent="0.2"/>
  <cols>
    <col min="1" max="1" width="25.5703125" style="1" customWidth="1"/>
    <col min="2" max="2" width="11.5703125" style="1" customWidth="1"/>
    <col min="3" max="3" width="12.7109375" style="1" customWidth="1"/>
    <col min="4" max="4" width="12.5703125" style="1" customWidth="1"/>
    <col min="5" max="5" width="10.28515625" style="1" customWidth="1"/>
    <col min="6" max="6" width="12.28515625" style="1" customWidth="1"/>
    <col min="7" max="7" width="1.5703125" style="1" customWidth="1"/>
    <col min="8" max="8" width="11.28515625" style="1" customWidth="1"/>
    <col min="9" max="9" width="12.28515625" style="1" customWidth="1"/>
    <col min="10" max="10" width="11.85546875" style="1" customWidth="1"/>
    <col min="11" max="11" width="12.7109375" style="1" customWidth="1"/>
    <col min="12" max="12" width="10.7109375" style="1" customWidth="1"/>
    <col min="13" max="13" width="0.5703125" style="1" customWidth="1"/>
    <col min="14" max="14" width="18.7109375" style="113" customWidth="1"/>
    <col min="15" max="16" width="8.85546875" style="113" customWidth="1"/>
    <col min="17" max="17" width="8.85546875" style="104" customWidth="1"/>
    <col min="18" max="18" width="23.7109375" style="104" customWidth="1"/>
    <col min="19" max="19" width="0.7109375" style="1" customWidth="1"/>
    <col min="20" max="21" width="9.85546875" style="1" hidden="1" customWidth="1"/>
    <col min="22" max="22" width="10.140625" style="13" hidden="1" customWidth="1"/>
    <col min="23" max="25" width="3.5703125" style="1" hidden="1" customWidth="1"/>
    <col min="26" max="26" width="9.140625" style="245" hidden="1" customWidth="1"/>
    <col min="27" max="27" width="9.140625" style="250" hidden="1" customWidth="1"/>
    <col min="28" max="28" width="2.140625" style="1" hidden="1" customWidth="1"/>
    <col min="29" max="30" width="9.140625" style="245" hidden="1" customWidth="1"/>
    <col min="31" max="16384" width="9.140625" style="1"/>
  </cols>
  <sheetData>
    <row r="1" spans="1:30" ht="5.25" customHeight="1" thickBot="1" x14ac:dyDescent="0.25"/>
    <row r="2" spans="1:30" s="36" customFormat="1" ht="22.5" customHeight="1" thickBot="1" x14ac:dyDescent="0.25">
      <c r="A2" s="282" t="s">
        <v>25</v>
      </c>
      <c r="B2" s="282"/>
      <c r="C2" s="283"/>
      <c r="D2" s="284"/>
      <c r="E2" s="285"/>
      <c r="F2" s="285"/>
      <c r="G2" s="285"/>
      <c r="H2" s="285"/>
      <c r="I2" s="285"/>
      <c r="J2" s="285"/>
      <c r="K2" s="285"/>
      <c r="L2" s="286"/>
      <c r="N2" s="287" t="s">
        <v>86</v>
      </c>
      <c r="O2" s="288"/>
      <c r="P2" s="288"/>
      <c r="Q2" s="288"/>
      <c r="R2" s="289"/>
      <c r="V2" s="153"/>
      <c r="Z2" s="246"/>
      <c r="AA2" s="251"/>
      <c r="AC2" s="246"/>
      <c r="AD2" s="246"/>
    </row>
    <row r="3" spans="1:30" ht="22.5" customHeight="1" x14ac:dyDescent="0.2">
      <c r="A3" s="290" t="str">
        <f>Uffici!F2</f>
        <v>Monitoraggio anno scolastico 2021/2022 (procedimenti disciplinari dal 1° settembre 2021 al 31 agosto 2022)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N3" s="291" t="s">
        <v>91</v>
      </c>
      <c r="O3" s="304" t="s">
        <v>95</v>
      </c>
      <c r="P3" s="305"/>
      <c r="Q3" s="306"/>
      <c r="R3" s="294" t="s">
        <v>96</v>
      </c>
    </row>
    <row r="4" spans="1:30" ht="6" customHeight="1" thickBot="1" x14ac:dyDescent="0.25">
      <c r="A4" s="15"/>
      <c r="N4" s="292"/>
      <c r="O4" s="307" t="str">
        <f>"Procedimenti disciplinari
A.S. "&amp;Uffici!B3&amp;"/"&amp;Uffici!C3</f>
        <v>Procedimenti disciplinari
A.S. 2021/2022</v>
      </c>
      <c r="P4" s="310" t="s">
        <v>28</v>
      </c>
      <c r="Q4" s="278" t="s">
        <v>0</v>
      </c>
      <c r="R4" s="295"/>
    </row>
    <row r="5" spans="1:30" ht="24" customHeight="1" x14ac:dyDescent="0.2">
      <c r="A5" s="297" t="s">
        <v>88</v>
      </c>
      <c r="B5" s="299" t="s">
        <v>7</v>
      </c>
      <c r="C5" s="300"/>
      <c r="D5" s="300"/>
      <c r="E5" s="300"/>
      <c r="F5" s="300"/>
      <c r="G5" s="116"/>
      <c r="H5" s="301" t="s">
        <v>0</v>
      </c>
      <c r="I5" s="302"/>
      <c r="J5" s="302"/>
      <c r="K5" s="302"/>
      <c r="L5" s="303"/>
      <c r="M5" s="11"/>
      <c r="N5" s="292"/>
      <c r="O5" s="308"/>
      <c r="P5" s="311"/>
      <c r="Q5" s="279"/>
      <c r="R5" s="295"/>
    </row>
    <row r="6" spans="1:30" s="127" customFormat="1" ht="141" customHeight="1" thickBot="1" x14ac:dyDescent="0.25">
      <c r="A6" s="298"/>
      <c r="B6" s="131" t="str">
        <f>"Procedimenti disciplinari
A.S. "&amp;Uffici!B3&amp;"/"&amp;Uffici!C3</f>
        <v>Procedimenti disciplinari
A.S. 2021/2022</v>
      </c>
      <c r="C6" s="117" t="s">
        <v>89</v>
      </c>
      <c r="D6" s="118" t="s">
        <v>29</v>
      </c>
      <c r="E6" s="119" t="s">
        <v>28</v>
      </c>
      <c r="F6" s="120" t="s">
        <v>8</v>
      </c>
      <c r="G6" s="121"/>
      <c r="H6" s="122" t="s">
        <v>48</v>
      </c>
      <c r="I6" s="123" t="s">
        <v>49</v>
      </c>
      <c r="J6" s="123" t="s">
        <v>90</v>
      </c>
      <c r="K6" s="124" t="s">
        <v>26</v>
      </c>
      <c r="L6" s="125" t="s">
        <v>27</v>
      </c>
      <c r="M6" s="126"/>
      <c r="N6" s="293"/>
      <c r="O6" s="309"/>
      <c r="P6" s="312"/>
      <c r="Q6" s="280"/>
      <c r="R6" s="296"/>
      <c r="T6" s="158" t="s">
        <v>147</v>
      </c>
      <c r="U6" s="158" t="s">
        <v>148</v>
      </c>
      <c r="V6" s="158" t="s">
        <v>78</v>
      </c>
      <c r="W6" s="158" t="s">
        <v>80</v>
      </c>
      <c r="X6" s="158" t="s">
        <v>81</v>
      </c>
      <c r="Y6" s="160" t="s">
        <v>82</v>
      </c>
      <c r="Z6" s="247" t="s">
        <v>83</v>
      </c>
      <c r="AA6" s="252" t="s">
        <v>84</v>
      </c>
      <c r="AC6" s="247" t="s">
        <v>97</v>
      </c>
      <c r="AD6" s="247" t="s">
        <v>98</v>
      </c>
    </row>
    <row r="7" spans="1:30" ht="24" customHeight="1" thickBot="1" x14ac:dyDescent="0.3">
      <c r="A7" s="68" t="s">
        <v>18</v>
      </c>
      <c r="B7" s="187"/>
      <c r="C7" s="188"/>
      <c r="D7" s="189"/>
      <c r="E7" s="190"/>
      <c r="F7" s="191"/>
      <c r="G7" s="2"/>
      <c r="H7" s="192"/>
      <c r="I7" s="193"/>
      <c r="J7" s="193"/>
      <c r="K7" s="194"/>
      <c r="L7" s="195"/>
      <c r="N7" s="100">
        <f t="shared" ref="N7:N34" si="0">(B7-E7)-C7</f>
        <v>0</v>
      </c>
      <c r="O7" s="100">
        <f>B7</f>
        <v>0</v>
      </c>
      <c r="P7" s="101">
        <f>SUM(E7)</f>
        <v>0</v>
      </c>
      <c r="Q7" s="102">
        <f>SUM(H7:L7)</f>
        <v>0</v>
      </c>
      <c r="R7" s="103" t="str">
        <f>IF(C7+B7+E7+Q7=0,"Dati non presenti",IF(Q7=0,C7+O7+P7+Q7,IF(Q7&lt;&gt;P7,(P7-Q7),IF(O7=0,C7+O7+P7+Q7,"Congruo"))))</f>
        <v>Dati non presenti</v>
      </c>
      <c r="T7" s="10">
        <f>N7</f>
        <v>0</v>
      </c>
      <c r="U7" s="10" t="str">
        <f>R7</f>
        <v>Dati non presenti</v>
      </c>
      <c r="V7" s="13" t="str">
        <f>IF(K7="","N","S")</f>
        <v>N</v>
      </c>
      <c r="W7" s="13" t="str">
        <f>IF(I7="","0","1")</f>
        <v>0</v>
      </c>
      <c r="X7" s="13" t="str">
        <f>IF(J7="","0","1")</f>
        <v>0</v>
      </c>
      <c r="Y7" s="1">
        <f>W7+X7</f>
        <v>0</v>
      </c>
      <c r="Z7" s="255">
        <f>I7+J7</f>
        <v>0</v>
      </c>
      <c r="AA7" s="253">
        <f>K7</f>
        <v>0</v>
      </c>
      <c r="AC7" s="248" t="str">
        <f>IF(D7&lt;&gt;0,D7,"")</f>
        <v/>
      </c>
      <c r="AD7" s="248" t="str">
        <f>IF(F7&lt;&gt;0,F7,"")</f>
        <v/>
      </c>
    </row>
    <row r="8" spans="1:30" ht="24" customHeight="1" thickBot="1" x14ac:dyDescent="0.3">
      <c r="A8" s="68" t="s">
        <v>19</v>
      </c>
      <c r="B8" s="196"/>
      <c r="C8" s="188"/>
      <c r="D8" s="197"/>
      <c r="E8" s="190"/>
      <c r="F8" s="198"/>
      <c r="G8" s="2"/>
      <c r="H8" s="196"/>
      <c r="I8" s="194"/>
      <c r="J8" s="194"/>
      <c r="K8" s="194"/>
      <c r="L8" s="195"/>
      <c r="N8" s="100">
        <f t="shared" si="0"/>
        <v>0</v>
      </c>
      <c r="O8" s="100">
        <f>B8</f>
        <v>0</v>
      </c>
      <c r="P8" s="101">
        <f t="shared" ref="P8:P34" si="1">SUM(E8)</f>
        <v>0</v>
      </c>
      <c r="Q8" s="102">
        <f>SUM(H8:L8)</f>
        <v>0</v>
      </c>
      <c r="R8" s="103" t="str">
        <f t="shared" ref="R8:R34" si="2">IF(C8+B8+E8+Q8=0,"Dati non presenti",IF(Q8=0,C8+O8+P8+Q8,IF(Q8&lt;&gt;P8,(P8-Q8),IF(O8=0,C8+O8+P8+Q8,"Congruo"))))</f>
        <v>Dati non presenti</v>
      </c>
      <c r="T8" s="10">
        <f t="shared" ref="T8:T34" si="3">N8</f>
        <v>0</v>
      </c>
      <c r="U8" s="10" t="str">
        <f t="shared" ref="U8:U34" si="4">R8</f>
        <v>Dati non presenti</v>
      </c>
      <c r="V8" s="13" t="str">
        <f t="shared" ref="V8:V34" si="5">IF(K8="","N","S")</f>
        <v>N</v>
      </c>
      <c r="W8" s="13" t="str">
        <f t="shared" ref="W8:W34" si="6">IF(I8="","0","1")</f>
        <v>0</v>
      </c>
      <c r="X8" s="13" t="str">
        <f t="shared" ref="X8:X34" si="7">IF(J8="","0","1")</f>
        <v>0</v>
      </c>
      <c r="Y8" s="1">
        <f t="shared" ref="Y8:Y34" si="8">W8+X8</f>
        <v>0</v>
      </c>
      <c r="Z8" s="255">
        <f t="shared" ref="Z8:Z34" si="9">I8+J8</f>
        <v>0</v>
      </c>
      <c r="AA8" s="253">
        <f t="shared" ref="AA8:AA34" si="10">K8</f>
        <v>0</v>
      </c>
      <c r="AC8" s="248" t="str">
        <f>IF(D8&lt;&gt;0,D8,"")</f>
        <v/>
      </c>
      <c r="AD8" s="248" t="str">
        <f>IF(F8&lt;&gt;0,F8,"")</f>
        <v/>
      </c>
    </row>
    <row r="9" spans="1:30" ht="7.5" customHeight="1" thickBot="1" x14ac:dyDescent="0.3">
      <c r="A9" s="60"/>
      <c r="B9" s="3"/>
      <c r="C9" s="3"/>
      <c r="D9" s="4"/>
      <c r="E9" s="3"/>
      <c r="F9" s="4"/>
      <c r="G9" s="3"/>
      <c r="H9" s="3"/>
      <c r="I9" s="3"/>
      <c r="J9" s="3"/>
      <c r="K9" s="3"/>
      <c r="L9" s="3"/>
      <c r="N9" s="100"/>
      <c r="O9" s="100"/>
      <c r="P9" s="101"/>
      <c r="Q9" s="102"/>
      <c r="R9" s="103"/>
      <c r="T9" s="10"/>
      <c r="U9" s="10"/>
      <c r="W9" s="13"/>
      <c r="X9" s="13"/>
      <c r="Z9" s="255"/>
      <c r="AA9" s="253"/>
      <c r="AC9" s="248"/>
      <c r="AD9" s="248"/>
    </row>
    <row r="10" spans="1:30" ht="24" customHeight="1" thickBot="1" x14ac:dyDescent="0.3">
      <c r="A10" s="69" t="s">
        <v>33</v>
      </c>
      <c r="B10" s="18"/>
      <c r="C10" s="19"/>
      <c r="D10" s="4"/>
      <c r="E10" s="19"/>
      <c r="F10" s="4"/>
      <c r="G10" s="3"/>
      <c r="H10" s="3"/>
      <c r="I10" s="3"/>
      <c r="J10" s="3"/>
      <c r="K10" s="3"/>
      <c r="L10" s="3"/>
      <c r="N10" s="100"/>
      <c r="O10" s="100"/>
      <c r="P10" s="101"/>
      <c r="Q10" s="102"/>
      <c r="R10" s="103"/>
      <c r="T10" s="10"/>
      <c r="U10" s="10"/>
      <c r="W10" s="13"/>
      <c r="X10" s="13"/>
      <c r="Z10" s="255"/>
      <c r="AA10" s="253"/>
      <c r="AC10" s="248"/>
      <c r="AD10" s="248"/>
    </row>
    <row r="11" spans="1:30" ht="24" customHeight="1" x14ac:dyDescent="0.25">
      <c r="A11" s="64" t="s">
        <v>34</v>
      </c>
      <c r="B11" s="187"/>
      <c r="C11" s="187"/>
      <c r="D11" s="189"/>
      <c r="E11" s="199"/>
      <c r="F11" s="191"/>
      <c r="G11" s="2"/>
      <c r="H11" s="192"/>
      <c r="I11" s="193"/>
      <c r="J11" s="193"/>
      <c r="K11" s="193"/>
      <c r="L11" s="200"/>
      <c r="M11" s="11"/>
      <c r="N11" s="100">
        <f t="shared" si="0"/>
        <v>0</v>
      </c>
      <c r="O11" s="100">
        <f>B11</f>
        <v>0</v>
      </c>
      <c r="P11" s="101">
        <f t="shared" si="1"/>
        <v>0</v>
      </c>
      <c r="Q11" s="102">
        <f>SUM(H11:L11)</f>
        <v>0</v>
      </c>
      <c r="R11" s="103" t="str">
        <f t="shared" si="2"/>
        <v>Dati non presenti</v>
      </c>
      <c r="T11" s="10">
        <f t="shared" si="3"/>
        <v>0</v>
      </c>
      <c r="U11" s="10" t="str">
        <f t="shared" si="4"/>
        <v>Dati non presenti</v>
      </c>
      <c r="V11" s="13" t="str">
        <f t="shared" si="5"/>
        <v>N</v>
      </c>
      <c r="W11" s="13" t="str">
        <f t="shared" si="6"/>
        <v>0</v>
      </c>
      <c r="X11" s="13" t="str">
        <f t="shared" si="7"/>
        <v>0</v>
      </c>
      <c r="Y11" s="1">
        <f t="shared" si="8"/>
        <v>0</v>
      </c>
      <c r="Z11" s="255">
        <f t="shared" si="9"/>
        <v>0</v>
      </c>
      <c r="AA11" s="253">
        <f t="shared" si="10"/>
        <v>0</v>
      </c>
      <c r="AC11" s="248" t="str">
        <f t="shared" ref="AC11:AC34" si="11">IF(D11&lt;&gt;0,D11,"")</f>
        <v/>
      </c>
      <c r="AD11" s="248" t="str">
        <f>IF(F11&lt;&gt;0,F11,"")</f>
        <v/>
      </c>
    </row>
    <row r="12" spans="1:30" ht="24" customHeight="1" x14ac:dyDescent="0.25">
      <c r="A12" s="65" t="s">
        <v>35</v>
      </c>
      <c r="B12" s="187"/>
      <c r="C12" s="187"/>
      <c r="D12" s="201"/>
      <c r="E12" s="199"/>
      <c r="F12" s="202"/>
      <c r="G12" s="2"/>
      <c r="H12" s="203"/>
      <c r="I12" s="187"/>
      <c r="J12" s="187"/>
      <c r="K12" s="187"/>
      <c r="L12" s="204"/>
      <c r="M12" s="11"/>
      <c r="N12" s="100">
        <f t="shared" si="0"/>
        <v>0</v>
      </c>
      <c r="O12" s="100">
        <f>B12</f>
        <v>0</v>
      </c>
      <c r="P12" s="101">
        <f t="shared" si="1"/>
        <v>0</v>
      </c>
      <c r="Q12" s="102">
        <f>SUM(H12:L12)</f>
        <v>0</v>
      </c>
      <c r="R12" s="103" t="str">
        <f t="shared" si="2"/>
        <v>Dati non presenti</v>
      </c>
      <c r="T12" s="10">
        <f t="shared" si="3"/>
        <v>0</v>
      </c>
      <c r="U12" s="10" t="str">
        <f t="shared" si="4"/>
        <v>Dati non presenti</v>
      </c>
      <c r="V12" s="13" t="str">
        <f t="shared" si="5"/>
        <v>N</v>
      </c>
      <c r="W12" s="13" t="str">
        <f t="shared" si="6"/>
        <v>0</v>
      </c>
      <c r="X12" s="13" t="str">
        <f t="shared" si="7"/>
        <v>0</v>
      </c>
      <c r="Y12" s="1">
        <f t="shared" si="8"/>
        <v>0</v>
      </c>
      <c r="Z12" s="255">
        <f t="shared" si="9"/>
        <v>0</v>
      </c>
      <c r="AA12" s="253">
        <f t="shared" si="10"/>
        <v>0</v>
      </c>
      <c r="AC12" s="248" t="str">
        <f t="shared" si="11"/>
        <v/>
      </c>
      <c r="AD12" s="248" t="str">
        <f>IF(F12&lt;&gt;0,F12,"")</f>
        <v/>
      </c>
    </row>
    <row r="13" spans="1:30" ht="24" customHeight="1" x14ac:dyDescent="0.25">
      <c r="A13" s="65" t="s">
        <v>36</v>
      </c>
      <c r="B13" s="205"/>
      <c r="C13" s="205"/>
      <c r="D13" s="206"/>
      <c r="E13" s="207"/>
      <c r="F13" s="208"/>
      <c r="G13" s="3"/>
      <c r="H13" s="203"/>
      <c r="I13" s="205"/>
      <c r="J13" s="205"/>
      <c r="K13" s="205"/>
      <c r="L13" s="209"/>
      <c r="M13" s="11"/>
      <c r="N13" s="100">
        <f t="shared" si="0"/>
        <v>0</v>
      </c>
      <c r="O13" s="100">
        <f>B13</f>
        <v>0</v>
      </c>
      <c r="P13" s="101">
        <f t="shared" si="1"/>
        <v>0</v>
      </c>
      <c r="Q13" s="102">
        <f>SUM(H13:L13)</f>
        <v>0</v>
      </c>
      <c r="R13" s="103" t="str">
        <f t="shared" si="2"/>
        <v>Dati non presenti</v>
      </c>
      <c r="T13" s="10">
        <f t="shared" si="3"/>
        <v>0</v>
      </c>
      <c r="U13" s="10" t="str">
        <f t="shared" si="4"/>
        <v>Dati non presenti</v>
      </c>
      <c r="V13" s="13" t="str">
        <f t="shared" si="5"/>
        <v>N</v>
      </c>
      <c r="W13" s="13" t="str">
        <f t="shared" si="6"/>
        <v>0</v>
      </c>
      <c r="X13" s="13" t="str">
        <f t="shared" si="7"/>
        <v>0</v>
      </c>
      <c r="Y13" s="1">
        <f t="shared" si="8"/>
        <v>0</v>
      </c>
      <c r="Z13" s="255">
        <f t="shared" si="9"/>
        <v>0</v>
      </c>
      <c r="AA13" s="253">
        <f t="shared" si="10"/>
        <v>0</v>
      </c>
      <c r="AC13" s="248" t="str">
        <f t="shared" si="11"/>
        <v/>
      </c>
      <c r="AD13" s="248" t="str">
        <f>IF(F13&lt;&gt;0,F13,"")</f>
        <v/>
      </c>
    </row>
    <row r="14" spans="1:30" ht="24" customHeight="1" thickBot="1" x14ac:dyDescent="0.3">
      <c r="A14" s="66" t="s">
        <v>37</v>
      </c>
      <c r="B14" s="205"/>
      <c r="C14" s="205"/>
      <c r="D14" s="206"/>
      <c r="E14" s="207"/>
      <c r="F14" s="210"/>
      <c r="G14" s="2"/>
      <c r="H14" s="211"/>
      <c r="I14" s="205"/>
      <c r="J14" s="205"/>
      <c r="K14" s="205"/>
      <c r="L14" s="212"/>
      <c r="N14" s="100">
        <f t="shared" si="0"/>
        <v>0</v>
      </c>
      <c r="O14" s="100">
        <f>B14</f>
        <v>0</v>
      </c>
      <c r="P14" s="101">
        <f t="shared" si="1"/>
        <v>0</v>
      </c>
      <c r="Q14" s="102">
        <f>SUM(H14:L14)</f>
        <v>0</v>
      </c>
      <c r="R14" s="103" t="str">
        <f t="shared" si="2"/>
        <v>Dati non presenti</v>
      </c>
      <c r="T14" s="10">
        <f t="shared" si="3"/>
        <v>0</v>
      </c>
      <c r="U14" s="10" t="str">
        <f t="shared" si="4"/>
        <v>Dati non presenti</v>
      </c>
      <c r="V14" s="13" t="str">
        <f t="shared" si="5"/>
        <v>N</v>
      </c>
      <c r="W14" s="13" t="str">
        <f t="shared" si="6"/>
        <v>0</v>
      </c>
      <c r="X14" s="13" t="str">
        <f t="shared" si="7"/>
        <v>0</v>
      </c>
      <c r="Y14" s="1">
        <f t="shared" si="8"/>
        <v>0</v>
      </c>
      <c r="Z14" s="255">
        <f t="shared" si="9"/>
        <v>0</v>
      </c>
      <c r="AA14" s="253">
        <f t="shared" si="10"/>
        <v>0</v>
      </c>
      <c r="AC14" s="248" t="str">
        <f t="shared" si="11"/>
        <v/>
      </c>
      <c r="AD14" s="248" t="str">
        <f>IF(F14&lt;&gt;0,F14,"")</f>
        <v/>
      </c>
    </row>
    <row r="15" spans="1:30" ht="24" customHeight="1" thickBot="1" x14ac:dyDescent="0.3">
      <c r="A15" s="70" t="s">
        <v>17</v>
      </c>
      <c r="B15" s="25">
        <f>SUM(B11:B14)</f>
        <v>0</v>
      </c>
      <c r="C15" s="33">
        <f t="shared" ref="C15:L15" si="12">SUM(C11:C14)</f>
        <v>0</v>
      </c>
      <c r="D15" s="31">
        <f>IF((D11+D12+D13+D14=0),0,AVERAGE(D11:D14))</f>
        <v>0</v>
      </c>
      <c r="E15" s="6">
        <f t="shared" si="12"/>
        <v>0</v>
      </c>
      <c r="F15" s="5">
        <f>IF((F11+F12+F13+F14=0),0,AVERAGE(F11:F14))</f>
        <v>0</v>
      </c>
      <c r="G15" s="2"/>
      <c r="H15" s="28">
        <f t="shared" si="12"/>
        <v>0</v>
      </c>
      <c r="I15" s="33">
        <f t="shared" si="12"/>
        <v>0</v>
      </c>
      <c r="J15" s="33">
        <f t="shared" si="12"/>
        <v>0</v>
      </c>
      <c r="K15" s="33">
        <f t="shared" si="12"/>
        <v>0</v>
      </c>
      <c r="L15" s="29">
        <f t="shared" si="12"/>
        <v>0</v>
      </c>
      <c r="M15" s="11"/>
      <c r="N15" s="100"/>
      <c r="O15" s="100"/>
      <c r="P15" s="101"/>
      <c r="Q15" s="102"/>
      <c r="R15" s="103"/>
      <c r="T15" s="10"/>
      <c r="U15" s="10"/>
      <c r="W15" s="13"/>
      <c r="X15" s="13"/>
      <c r="Z15" s="255"/>
      <c r="AA15" s="253"/>
      <c r="AC15" s="248"/>
      <c r="AD15" s="248"/>
    </row>
    <row r="16" spans="1:30" ht="7.5" customHeight="1" thickBot="1" x14ac:dyDescent="0.3">
      <c r="A16" s="39"/>
      <c r="B16" s="7"/>
      <c r="C16" s="7"/>
      <c r="D16" s="8"/>
      <c r="E16" s="7"/>
      <c r="F16" s="8"/>
      <c r="G16" s="3"/>
      <c r="H16" s="7"/>
      <c r="I16" s="7"/>
      <c r="J16" s="7"/>
      <c r="K16" s="7"/>
      <c r="L16" s="7"/>
      <c r="N16" s="100"/>
      <c r="O16" s="100"/>
      <c r="P16" s="101"/>
      <c r="Q16" s="102"/>
      <c r="R16" s="103"/>
      <c r="T16" s="10"/>
      <c r="U16" s="10"/>
      <c r="W16" s="13"/>
      <c r="X16" s="13"/>
      <c r="Z16" s="255"/>
      <c r="AA16" s="253"/>
      <c r="AC16" s="248"/>
      <c r="AD16" s="248"/>
    </row>
    <row r="17" spans="1:30" ht="24" customHeight="1" thickBot="1" x14ac:dyDescent="0.3">
      <c r="A17" s="69" t="s">
        <v>47</v>
      </c>
      <c r="B17" s="3"/>
      <c r="C17" s="19"/>
      <c r="D17" s="20"/>
      <c r="E17" s="3"/>
      <c r="F17" s="4"/>
      <c r="G17" s="3"/>
      <c r="H17" s="19"/>
      <c r="I17" s="3"/>
      <c r="J17" s="19"/>
      <c r="K17" s="3"/>
      <c r="L17" s="3"/>
      <c r="N17" s="100"/>
      <c r="O17" s="100"/>
      <c r="P17" s="101"/>
      <c r="Q17" s="102"/>
      <c r="R17" s="103"/>
      <c r="T17" s="10"/>
      <c r="U17" s="10"/>
      <c r="W17" s="13"/>
      <c r="X17" s="13"/>
      <c r="Z17" s="255"/>
      <c r="AA17" s="253"/>
      <c r="AC17" s="248"/>
      <c r="AD17" s="248"/>
    </row>
    <row r="18" spans="1:30" ht="24" customHeight="1" x14ac:dyDescent="0.25">
      <c r="A18" s="64" t="s">
        <v>34</v>
      </c>
      <c r="B18" s="193"/>
      <c r="C18" s="187"/>
      <c r="D18" s="201"/>
      <c r="E18" s="213"/>
      <c r="F18" s="214"/>
      <c r="G18" s="241"/>
      <c r="H18" s="215"/>
      <c r="I18" s="193"/>
      <c r="J18" s="187"/>
      <c r="K18" s="193"/>
      <c r="L18" s="200"/>
      <c r="M18" s="11"/>
      <c r="N18" s="100">
        <f t="shared" si="0"/>
        <v>0</v>
      </c>
      <c r="O18" s="100">
        <f>B18</f>
        <v>0</v>
      </c>
      <c r="P18" s="101">
        <f t="shared" si="1"/>
        <v>0</v>
      </c>
      <c r="Q18" s="102">
        <f>SUM(H18:L18)</f>
        <v>0</v>
      </c>
      <c r="R18" s="103" t="str">
        <f t="shared" si="2"/>
        <v>Dati non presenti</v>
      </c>
      <c r="T18" s="10">
        <f t="shared" si="3"/>
        <v>0</v>
      </c>
      <c r="U18" s="10" t="str">
        <f t="shared" si="4"/>
        <v>Dati non presenti</v>
      </c>
      <c r="V18" s="13" t="str">
        <f t="shared" si="5"/>
        <v>N</v>
      </c>
      <c r="W18" s="13" t="str">
        <f t="shared" si="6"/>
        <v>0</v>
      </c>
      <c r="X18" s="13" t="str">
        <f t="shared" si="7"/>
        <v>0</v>
      </c>
      <c r="Y18" s="1">
        <f t="shared" si="8"/>
        <v>0</v>
      </c>
      <c r="Z18" s="255">
        <f t="shared" si="9"/>
        <v>0</v>
      </c>
      <c r="AA18" s="253">
        <f t="shared" si="10"/>
        <v>0</v>
      </c>
      <c r="AC18" s="248" t="str">
        <f t="shared" si="11"/>
        <v/>
      </c>
      <c r="AD18" s="248" t="str">
        <f>IF(F18&lt;&gt;0,F18,"")</f>
        <v/>
      </c>
    </row>
    <row r="19" spans="1:30" ht="24" customHeight="1" x14ac:dyDescent="0.25">
      <c r="A19" s="65" t="s">
        <v>35</v>
      </c>
      <c r="B19" s="205"/>
      <c r="C19" s="205"/>
      <c r="D19" s="206"/>
      <c r="E19" s="207"/>
      <c r="F19" s="208"/>
      <c r="G19" s="3"/>
      <c r="H19" s="203"/>
      <c r="I19" s="205"/>
      <c r="J19" s="205"/>
      <c r="K19" s="205"/>
      <c r="L19" s="209"/>
      <c r="M19" s="11"/>
      <c r="N19" s="100">
        <f t="shared" si="0"/>
        <v>0</v>
      </c>
      <c r="O19" s="100">
        <f>B19</f>
        <v>0</v>
      </c>
      <c r="P19" s="101">
        <f t="shared" si="1"/>
        <v>0</v>
      </c>
      <c r="Q19" s="102">
        <f>SUM(H19:L19)</f>
        <v>0</v>
      </c>
      <c r="R19" s="103" t="str">
        <f t="shared" si="2"/>
        <v>Dati non presenti</v>
      </c>
      <c r="T19" s="10">
        <f t="shared" si="3"/>
        <v>0</v>
      </c>
      <c r="U19" s="10" t="str">
        <f t="shared" si="4"/>
        <v>Dati non presenti</v>
      </c>
      <c r="V19" s="13" t="str">
        <f t="shared" si="5"/>
        <v>N</v>
      </c>
      <c r="W19" s="13" t="str">
        <f t="shared" si="6"/>
        <v>0</v>
      </c>
      <c r="X19" s="13" t="str">
        <f t="shared" si="7"/>
        <v>0</v>
      </c>
      <c r="Y19" s="1">
        <f t="shared" si="8"/>
        <v>0</v>
      </c>
      <c r="Z19" s="255">
        <f t="shared" si="9"/>
        <v>0</v>
      </c>
      <c r="AA19" s="253">
        <f t="shared" si="10"/>
        <v>0</v>
      </c>
      <c r="AC19" s="248" t="str">
        <f t="shared" si="11"/>
        <v/>
      </c>
      <c r="AD19" s="248" t="str">
        <f>IF(F19&lt;&gt;0,F19,"")</f>
        <v/>
      </c>
    </row>
    <row r="20" spans="1:30" ht="24" customHeight="1" x14ac:dyDescent="0.25">
      <c r="A20" s="65" t="s">
        <v>36</v>
      </c>
      <c r="B20" s="205"/>
      <c r="C20" s="205"/>
      <c r="D20" s="206"/>
      <c r="E20" s="207"/>
      <c r="F20" s="210"/>
      <c r="G20" s="241"/>
      <c r="H20" s="203"/>
      <c r="I20" s="205"/>
      <c r="J20" s="205"/>
      <c r="K20" s="205"/>
      <c r="L20" s="209"/>
      <c r="M20" s="11"/>
      <c r="N20" s="100">
        <f t="shared" si="0"/>
        <v>0</v>
      </c>
      <c r="O20" s="100">
        <f>B20</f>
        <v>0</v>
      </c>
      <c r="P20" s="101">
        <f t="shared" si="1"/>
        <v>0</v>
      </c>
      <c r="Q20" s="102">
        <f>SUM(H20:L20)</f>
        <v>0</v>
      </c>
      <c r="R20" s="103" t="str">
        <f t="shared" si="2"/>
        <v>Dati non presenti</v>
      </c>
      <c r="T20" s="10">
        <f t="shared" si="3"/>
        <v>0</v>
      </c>
      <c r="U20" s="10" t="str">
        <f t="shared" si="4"/>
        <v>Dati non presenti</v>
      </c>
      <c r="V20" s="13" t="str">
        <f t="shared" si="5"/>
        <v>N</v>
      </c>
      <c r="W20" s="13" t="str">
        <f t="shared" si="6"/>
        <v>0</v>
      </c>
      <c r="X20" s="13" t="str">
        <f t="shared" si="7"/>
        <v>0</v>
      </c>
      <c r="Y20" s="1">
        <f t="shared" si="8"/>
        <v>0</v>
      </c>
      <c r="Z20" s="255">
        <f t="shared" si="9"/>
        <v>0</v>
      </c>
      <c r="AA20" s="253">
        <f t="shared" si="10"/>
        <v>0</v>
      </c>
      <c r="AC20" s="248" t="str">
        <f t="shared" si="11"/>
        <v/>
      </c>
      <c r="AD20" s="248" t="str">
        <f>IF(F20&lt;&gt;0,F20,"")</f>
        <v/>
      </c>
    </row>
    <row r="21" spans="1:30" ht="24" customHeight="1" thickBot="1" x14ac:dyDescent="0.3">
      <c r="A21" s="66" t="s">
        <v>37</v>
      </c>
      <c r="B21" s="205"/>
      <c r="C21" s="205"/>
      <c r="D21" s="206"/>
      <c r="E21" s="207"/>
      <c r="F21" s="210"/>
      <c r="G21" s="241"/>
      <c r="H21" s="211"/>
      <c r="I21" s="205"/>
      <c r="J21" s="205"/>
      <c r="K21" s="205"/>
      <c r="L21" s="209"/>
      <c r="M21" s="11"/>
      <c r="N21" s="100">
        <f t="shared" si="0"/>
        <v>0</v>
      </c>
      <c r="O21" s="100">
        <f>B21</f>
        <v>0</v>
      </c>
      <c r="P21" s="101">
        <f t="shared" si="1"/>
        <v>0</v>
      </c>
      <c r="Q21" s="102">
        <f>SUM(H21:L21)</f>
        <v>0</v>
      </c>
      <c r="R21" s="103" t="str">
        <f t="shared" si="2"/>
        <v>Dati non presenti</v>
      </c>
      <c r="T21" s="10">
        <f t="shared" si="3"/>
        <v>0</v>
      </c>
      <c r="U21" s="10" t="str">
        <f t="shared" si="4"/>
        <v>Dati non presenti</v>
      </c>
      <c r="V21" s="13" t="str">
        <f t="shared" si="5"/>
        <v>N</v>
      </c>
      <c r="W21" s="13" t="str">
        <f t="shared" si="6"/>
        <v>0</v>
      </c>
      <c r="X21" s="13" t="str">
        <f t="shared" si="7"/>
        <v>0</v>
      </c>
      <c r="Y21" s="1">
        <f t="shared" si="8"/>
        <v>0</v>
      </c>
      <c r="Z21" s="255">
        <f t="shared" si="9"/>
        <v>0</v>
      </c>
      <c r="AA21" s="253">
        <f t="shared" si="10"/>
        <v>0</v>
      </c>
      <c r="AC21" s="248" t="str">
        <f t="shared" si="11"/>
        <v/>
      </c>
      <c r="AD21" s="248" t="str">
        <f>IF(F21&lt;&gt;0,F21,"")</f>
        <v/>
      </c>
    </row>
    <row r="22" spans="1:30" ht="24" customHeight="1" thickBot="1" x14ac:dyDescent="0.3">
      <c r="A22" s="71" t="s">
        <v>17</v>
      </c>
      <c r="B22" s="33">
        <f>SUM(B18:B21)</f>
        <v>0</v>
      </c>
      <c r="C22" s="38">
        <f>SUM(C18:C21)</f>
        <v>0</v>
      </c>
      <c r="D22" s="37">
        <f>IF((D18+D19+D20+D21=0),0,AVERAGE(D18:D21))</f>
        <v>0</v>
      </c>
      <c r="E22" s="6">
        <f>SUM(E18:E21)</f>
        <v>0</v>
      </c>
      <c r="F22" s="5">
        <f>IF((F18+F19+F20+F21=0),0,AVERAGE(F18:F21))</f>
        <v>0</v>
      </c>
      <c r="G22" s="2"/>
      <c r="H22" s="28">
        <f>SUM(H18:H21)</f>
        <v>0</v>
      </c>
      <c r="I22" s="33">
        <f>SUM(I18:I21)</f>
        <v>0</v>
      </c>
      <c r="J22" s="25">
        <f>SUM(J18:J21)</f>
        <v>0</v>
      </c>
      <c r="K22" s="30">
        <f>SUM(K18:K21)</f>
        <v>0</v>
      </c>
      <c r="L22" s="29">
        <f>SUM(L18:L21)</f>
        <v>0</v>
      </c>
      <c r="N22" s="100"/>
      <c r="O22" s="100"/>
      <c r="P22" s="101"/>
      <c r="Q22" s="102"/>
      <c r="R22" s="103"/>
      <c r="T22" s="10"/>
      <c r="U22" s="10"/>
      <c r="W22" s="13"/>
      <c r="X22" s="13"/>
      <c r="Z22" s="255"/>
      <c r="AA22" s="253"/>
      <c r="AC22" s="248"/>
      <c r="AD22" s="248"/>
    </row>
    <row r="23" spans="1:30" ht="7.5" customHeight="1" x14ac:dyDescent="0.25">
      <c r="A23" s="40"/>
      <c r="B23" s="7"/>
      <c r="C23" s="7"/>
      <c r="D23" s="8"/>
      <c r="E23" s="7"/>
      <c r="F23" s="8"/>
      <c r="G23" s="3"/>
      <c r="H23" s="7"/>
      <c r="I23" s="7"/>
      <c r="J23" s="7"/>
      <c r="K23" s="7"/>
      <c r="L23" s="7"/>
      <c r="N23" s="100"/>
      <c r="O23" s="100"/>
      <c r="P23" s="101"/>
      <c r="Q23" s="102"/>
      <c r="R23" s="103"/>
      <c r="T23" s="10"/>
      <c r="U23" s="10"/>
      <c r="W23" s="13"/>
      <c r="X23" s="13"/>
      <c r="Z23" s="255"/>
      <c r="AA23" s="253"/>
      <c r="AC23" s="248"/>
      <c r="AD23" s="248"/>
    </row>
    <row r="24" spans="1:30" ht="7.5" customHeight="1" thickBot="1" x14ac:dyDescent="0.3">
      <c r="A24" s="41"/>
      <c r="B24" s="3"/>
      <c r="C24" s="3"/>
      <c r="D24" s="4"/>
      <c r="E24" s="3"/>
      <c r="F24" s="4"/>
      <c r="G24" s="3"/>
      <c r="H24" s="3"/>
      <c r="I24" s="3"/>
      <c r="J24" s="3"/>
      <c r="K24" s="3"/>
      <c r="L24" s="3"/>
      <c r="N24" s="100"/>
      <c r="O24" s="100"/>
      <c r="P24" s="101"/>
      <c r="Q24" s="102"/>
      <c r="R24" s="103"/>
      <c r="T24" s="10"/>
      <c r="U24" s="10"/>
      <c r="W24" s="13"/>
      <c r="X24" s="13"/>
      <c r="Z24" s="255"/>
      <c r="AA24" s="253"/>
      <c r="AC24" s="248"/>
      <c r="AD24" s="248"/>
    </row>
    <row r="25" spans="1:30" ht="24" customHeight="1" thickBot="1" x14ac:dyDescent="0.3">
      <c r="A25" s="68" t="s">
        <v>38</v>
      </c>
      <c r="B25" s="3"/>
      <c r="C25" s="19"/>
      <c r="D25" s="20"/>
      <c r="E25" s="3"/>
      <c r="F25" s="4"/>
      <c r="G25" s="3"/>
      <c r="H25" s="3"/>
      <c r="I25" s="3"/>
      <c r="J25" s="3"/>
      <c r="K25" s="19"/>
      <c r="L25" s="3"/>
      <c r="N25" s="100"/>
      <c r="O25" s="100"/>
      <c r="P25" s="101"/>
      <c r="Q25" s="102"/>
      <c r="R25" s="103"/>
      <c r="T25" s="10"/>
      <c r="U25" s="10"/>
      <c r="W25" s="13"/>
      <c r="X25" s="13"/>
      <c r="Z25" s="255"/>
      <c r="AA25" s="253"/>
      <c r="AC25" s="248"/>
      <c r="AD25" s="248"/>
    </row>
    <row r="26" spans="1:30" ht="24" customHeight="1" x14ac:dyDescent="0.25">
      <c r="A26" s="67" t="s">
        <v>6</v>
      </c>
      <c r="B26" s="193"/>
      <c r="C26" s="187"/>
      <c r="D26" s="201"/>
      <c r="E26" s="213"/>
      <c r="F26" s="191"/>
      <c r="G26" s="241"/>
      <c r="H26" s="192"/>
      <c r="I26" s="193"/>
      <c r="J26" s="193"/>
      <c r="K26" s="187"/>
      <c r="L26" s="216"/>
      <c r="N26" s="100">
        <f t="shared" si="0"/>
        <v>0</v>
      </c>
      <c r="O26" s="100">
        <f>B26</f>
        <v>0</v>
      </c>
      <c r="P26" s="101">
        <f t="shared" si="1"/>
        <v>0</v>
      </c>
      <c r="Q26" s="102">
        <f>SUM(H26:L26)</f>
        <v>0</v>
      </c>
      <c r="R26" s="103" t="str">
        <f t="shared" si="2"/>
        <v>Dati non presenti</v>
      </c>
      <c r="T26" s="10">
        <f t="shared" si="3"/>
        <v>0</v>
      </c>
      <c r="U26" s="10" t="str">
        <f t="shared" si="4"/>
        <v>Dati non presenti</v>
      </c>
      <c r="V26" s="13" t="str">
        <f t="shared" si="5"/>
        <v>N</v>
      </c>
      <c r="W26" s="13" t="str">
        <f t="shared" si="6"/>
        <v>0</v>
      </c>
      <c r="X26" s="13" t="str">
        <f t="shared" si="7"/>
        <v>0</v>
      </c>
      <c r="Y26" s="1">
        <f t="shared" si="8"/>
        <v>0</v>
      </c>
      <c r="Z26" s="255">
        <f t="shared" si="9"/>
        <v>0</v>
      </c>
      <c r="AA26" s="253">
        <f t="shared" si="10"/>
        <v>0</v>
      </c>
      <c r="AC26" s="248" t="str">
        <f t="shared" si="11"/>
        <v/>
      </c>
      <c r="AD26" s="248" t="str">
        <f>IF(F26&lt;&gt;0,F26,"")</f>
        <v/>
      </c>
    </row>
    <row r="27" spans="1:30" ht="24" customHeight="1" x14ac:dyDescent="0.25">
      <c r="A27" s="65" t="s">
        <v>50</v>
      </c>
      <c r="B27" s="217"/>
      <c r="C27" s="217"/>
      <c r="D27" s="218"/>
      <c r="E27" s="207"/>
      <c r="F27" s="219"/>
      <c r="G27" s="241"/>
      <c r="H27" s="203"/>
      <c r="I27" s="217"/>
      <c r="J27" s="217"/>
      <c r="K27" s="217"/>
      <c r="L27" s="220"/>
      <c r="M27" s="11"/>
      <c r="N27" s="100">
        <f t="shared" si="0"/>
        <v>0</v>
      </c>
      <c r="O27" s="100">
        <f>B27</f>
        <v>0</v>
      </c>
      <c r="P27" s="101">
        <f t="shared" si="1"/>
        <v>0</v>
      </c>
      <c r="Q27" s="102">
        <f>SUM(H27:L27)</f>
        <v>0</v>
      </c>
      <c r="R27" s="103" t="str">
        <f t="shared" si="2"/>
        <v>Dati non presenti</v>
      </c>
      <c r="T27" s="10">
        <f t="shared" si="3"/>
        <v>0</v>
      </c>
      <c r="U27" s="10" t="str">
        <f t="shared" si="4"/>
        <v>Dati non presenti</v>
      </c>
      <c r="V27" s="13" t="str">
        <f t="shared" si="5"/>
        <v>N</v>
      </c>
      <c r="W27" s="13" t="str">
        <f t="shared" si="6"/>
        <v>0</v>
      </c>
      <c r="X27" s="13" t="str">
        <f t="shared" si="7"/>
        <v>0</v>
      </c>
      <c r="Y27" s="1">
        <f t="shared" si="8"/>
        <v>0</v>
      </c>
      <c r="Z27" s="255">
        <f t="shared" si="9"/>
        <v>0</v>
      </c>
      <c r="AA27" s="253">
        <f t="shared" si="10"/>
        <v>0</v>
      </c>
      <c r="AC27" s="248" t="str">
        <f t="shared" si="11"/>
        <v/>
      </c>
      <c r="AD27" s="248" t="str">
        <f>IF(F27&lt;&gt;0,F27,"")</f>
        <v/>
      </c>
    </row>
    <row r="28" spans="1:30" ht="24" customHeight="1" thickBot="1" x14ac:dyDescent="0.3">
      <c r="A28" s="66" t="s">
        <v>51</v>
      </c>
      <c r="B28" s="217"/>
      <c r="C28" s="217"/>
      <c r="D28" s="218"/>
      <c r="E28" s="207"/>
      <c r="F28" s="221"/>
      <c r="G28" s="2"/>
      <c r="H28" s="222"/>
      <c r="I28" s="217"/>
      <c r="J28" s="217"/>
      <c r="K28" s="217"/>
      <c r="L28" s="212"/>
      <c r="N28" s="100">
        <f t="shared" si="0"/>
        <v>0</v>
      </c>
      <c r="O28" s="100">
        <f>B28</f>
        <v>0</v>
      </c>
      <c r="P28" s="101">
        <f t="shared" si="1"/>
        <v>0</v>
      </c>
      <c r="Q28" s="102">
        <f>SUM(H28:L28)</f>
        <v>0</v>
      </c>
      <c r="R28" s="103" t="str">
        <f t="shared" si="2"/>
        <v>Dati non presenti</v>
      </c>
      <c r="T28" s="10">
        <f t="shared" si="3"/>
        <v>0</v>
      </c>
      <c r="U28" s="10" t="str">
        <f t="shared" si="4"/>
        <v>Dati non presenti</v>
      </c>
      <c r="V28" s="13" t="str">
        <f t="shared" si="5"/>
        <v>N</v>
      </c>
      <c r="W28" s="13" t="str">
        <f t="shared" si="6"/>
        <v>0</v>
      </c>
      <c r="X28" s="13" t="str">
        <f t="shared" si="7"/>
        <v>0</v>
      </c>
      <c r="Y28" s="1">
        <f t="shared" si="8"/>
        <v>0</v>
      </c>
      <c r="Z28" s="255">
        <f t="shared" si="9"/>
        <v>0</v>
      </c>
      <c r="AA28" s="253">
        <f t="shared" si="10"/>
        <v>0</v>
      </c>
      <c r="AC28" s="248" t="str">
        <f t="shared" si="11"/>
        <v/>
      </c>
      <c r="AD28" s="248" t="str">
        <f>IF(F28&lt;&gt;0,F28,"")</f>
        <v/>
      </c>
    </row>
    <row r="29" spans="1:30" ht="24" customHeight="1" thickBot="1" x14ac:dyDescent="0.3">
      <c r="A29" s="70" t="s">
        <v>17</v>
      </c>
      <c r="B29" s="25">
        <f>SUM(B26:B28)</f>
        <v>0</v>
      </c>
      <c r="C29" s="33">
        <f>SUM(C26:C28)</f>
        <v>0</v>
      </c>
      <c r="D29" s="31">
        <f>IF((D26+D27+D28=0),0,AVERAGE(D26:D28))</f>
        <v>0</v>
      </c>
      <c r="E29" s="6">
        <f>SUM(E26:E28)</f>
        <v>0</v>
      </c>
      <c r="F29" s="5">
        <f>IF((F26+F27+F28=0),0,AVERAGE(F26:F28))</f>
        <v>0</v>
      </c>
      <c r="G29" s="2"/>
      <c r="H29" s="28">
        <f>SUM(H26:H28)</f>
        <v>0</v>
      </c>
      <c r="I29" s="30">
        <f>SUM(I26:I28)</f>
        <v>0</v>
      </c>
      <c r="J29" s="30">
        <f>SUM(J26:J28)</f>
        <v>0</v>
      </c>
      <c r="K29" s="33">
        <f>SUM(K26:K28)</f>
        <v>0</v>
      </c>
      <c r="L29" s="32">
        <f>SUM(L26:L28)</f>
        <v>0</v>
      </c>
      <c r="N29" s="100"/>
      <c r="O29" s="100"/>
      <c r="P29" s="101"/>
      <c r="Q29" s="102"/>
      <c r="R29" s="103"/>
      <c r="T29" s="10"/>
      <c r="U29" s="10"/>
      <c r="W29" s="13"/>
      <c r="X29" s="13"/>
      <c r="Z29" s="255"/>
      <c r="AA29" s="253"/>
      <c r="AC29" s="248"/>
      <c r="AD29" s="248"/>
    </row>
    <row r="30" spans="1:30" ht="7.5" customHeight="1" thickBot="1" x14ac:dyDescent="0.3">
      <c r="A30" s="41"/>
      <c r="B30" s="7"/>
      <c r="C30" s="7"/>
      <c r="D30" s="8"/>
      <c r="E30" s="7"/>
      <c r="F30" s="8"/>
      <c r="G30" s="3"/>
      <c r="H30" s="7"/>
      <c r="I30" s="7"/>
      <c r="J30" s="7"/>
      <c r="K30" s="7"/>
      <c r="L30" s="7"/>
      <c r="N30" s="100"/>
      <c r="O30" s="100"/>
      <c r="P30" s="101"/>
      <c r="Q30" s="102"/>
      <c r="R30" s="103"/>
      <c r="T30" s="10"/>
      <c r="U30" s="10"/>
      <c r="W30" s="13"/>
      <c r="X30" s="13"/>
      <c r="Z30" s="255"/>
      <c r="AA30" s="253"/>
      <c r="AC30" s="248"/>
      <c r="AD30" s="248"/>
    </row>
    <row r="31" spans="1:30" ht="24" customHeight="1" thickBot="1" x14ac:dyDescent="0.3">
      <c r="A31" s="72" t="s">
        <v>39</v>
      </c>
      <c r="B31" s="3"/>
      <c r="C31" s="3"/>
      <c r="D31" s="4"/>
      <c r="E31" s="19"/>
      <c r="F31" s="20"/>
      <c r="G31" s="3"/>
      <c r="H31" s="3"/>
      <c r="I31" s="19"/>
      <c r="J31" s="19"/>
      <c r="K31" s="19"/>
      <c r="L31" s="19"/>
      <c r="N31" s="100"/>
      <c r="O31" s="100"/>
      <c r="P31" s="101"/>
      <c r="Q31" s="102"/>
      <c r="R31" s="103"/>
      <c r="T31" s="10"/>
      <c r="U31" s="10"/>
      <c r="W31" s="13"/>
      <c r="X31" s="13"/>
      <c r="Z31" s="255"/>
      <c r="AA31" s="253"/>
      <c r="AC31" s="248"/>
      <c r="AD31" s="248"/>
    </row>
    <row r="32" spans="1:30" s="9" customFormat="1" ht="24" customHeight="1" x14ac:dyDescent="0.25">
      <c r="A32" s="67" t="s">
        <v>6</v>
      </c>
      <c r="B32" s="223"/>
      <c r="C32" s="223"/>
      <c r="D32" s="224"/>
      <c r="E32" s="199"/>
      <c r="F32" s="225"/>
      <c r="G32" s="242"/>
      <c r="H32" s="226"/>
      <c r="I32" s="227"/>
      <c r="J32" s="227"/>
      <c r="K32" s="227"/>
      <c r="L32" s="228"/>
      <c r="M32" s="21"/>
      <c r="N32" s="100">
        <f t="shared" si="0"/>
        <v>0</v>
      </c>
      <c r="O32" s="100">
        <f>B32</f>
        <v>0</v>
      </c>
      <c r="P32" s="101">
        <f t="shared" si="1"/>
        <v>0</v>
      </c>
      <c r="Q32" s="102">
        <f>SUM(H32:L32)</f>
        <v>0</v>
      </c>
      <c r="R32" s="103" t="str">
        <f t="shared" si="2"/>
        <v>Dati non presenti</v>
      </c>
      <c r="S32" s="1"/>
      <c r="T32" s="10">
        <f t="shared" si="3"/>
        <v>0</v>
      </c>
      <c r="U32" s="10" t="str">
        <f t="shared" si="4"/>
        <v>Dati non presenti</v>
      </c>
      <c r="V32" s="13" t="str">
        <f t="shared" si="5"/>
        <v>N</v>
      </c>
      <c r="W32" s="13" t="str">
        <f t="shared" si="6"/>
        <v>0</v>
      </c>
      <c r="X32" s="13" t="str">
        <f t="shared" si="7"/>
        <v>0</v>
      </c>
      <c r="Y32" s="1">
        <f t="shared" si="8"/>
        <v>0</v>
      </c>
      <c r="Z32" s="255">
        <f t="shared" si="9"/>
        <v>0</v>
      </c>
      <c r="AA32" s="253">
        <f t="shared" si="10"/>
        <v>0</v>
      </c>
      <c r="AC32" s="248" t="str">
        <f t="shared" si="11"/>
        <v/>
      </c>
      <c r="AD32" s="248" t="str">
        <f>IF(F32&lt;&gt;0,F32,"")</f>
        <v/>
      </c>
    </row>
    <row r="33" spans="1:30" s="9" customFormat="1" ht="24" customHeight="1" x14ac:dyDescent="0.25">
      <c r="A33" s="65" t="s">
        <v>50</v>
      </c>
      <c r="B33" s="229"/>
      <c r="C33" s="229"/>
      <c r="D33" s="230"/>
      <c r="E33" s="207"/>
      <c r="F33" s="231"/>
      <c r="G33" s="243"/>
      <c r="H33" s="232"/>
      <c r="I33" s="233"/>
      <c r="J33" s="233"/>
      <c r="K33" s="233"/>
      <c r="L33" s="234"/>
      <c r="N33" s="100">
        <f t="shared" si="0"/>
        <v>0</v>
      </c>
      <c r="O33" s="100">
        <f>B33</f>
        <v>0</v>
      </c>
      <c r="P33" s="101">
        <f t="shared" si="1"/>
        <v>0</v>
      </c>
      <c r="Q33" s="102">
        <f>SUM(H33:L33)</f>
        <v>0</v>
      </c>
      <c r="R33" s="103" t="str">
        <f t="shared" si="2"/>
        <v>Dati non presenti</v>
      </c>
      <c r="S33" s="1"/>
      <c r="T33" s="10">
        <f t="shared" si="3"/>
        <v>0</v>
      </c>
      <c r="U33" s="10" t="str">
        <f t="shared" si="4"/>
        <v>Dati non presenti</v>
      </c>
      <c r="V33" s="13" t="str">
        <f t="shared" si="5"/>
        <v>N</v>
      </c>
      <c r="W33" s="13" t="str">
        <f t="shared" si="6"/>
        <v>0</v>
      </c>
      <c r="X33" s="13" t="str">
        <f t="shared" si="7"/>
        <v>0</v>
      </c>
      <c r="Y33" s="1">
        <f t="shared" si="8"/>
        <v>0</v>
      </c>
      <c r="Z33" s="255">
        <f t="shared" si="9"/>
        <v>0</v>
      </c>
      <c r="AA33" s="253">
        <f t="shared" si="10"/>
        <v>0</v>
      </c>
      <c r="AC33" s="248" t="str">
        <f t="shared" si="11"/>
        <v/>
      </c>
      <c r="AD33" s="248" t="str">
        <f>IF(F33&lt;&gt;0,F33,"")</f>
        <v/>
      </c>
    </row>
    <row r="34" spans="1:30" s="9" customFormat="1" ht="24" customHeight="1" thickBot="1" x14ac:dyDescent="0.3">
      <c r="A34" s="66" t="s">
        <v>51</v>
      </c>
      <c r="B34" s="229"/>
      <c r="C34" s="229"/>
      <c r="D34" s="230"/>
      <c r="E34" s="207"/>
      <c r="F34" s="235"/>
      <c r="G34" s="242"/>
      <c r="H34" s="236"/>
      <c r="I34" s="233"/>
      <c r="J34" s="233"/>
      <c r="K34" s="233"/>
      <c r="L34" s="237"/>
      <c r="N34" s="100">
        <f t="shared" si="0"/>
        <v>0</v>
      </c>
      <c r="O34" s="100">
        <f>B34</f>
        <v>0</v>
      </c>
      <c r="P34" s="101">
        <f t="shared" si="1"/>
        <v>0</v>
      </c>
      <c r="Q34" s="102">
        <f>SUM(H34:L34)</f>
        <v>0</v>
      </c>
      <c r="R34" s="103" t="str">
        <f t="shared" si="2"/>
        <v>Dati non presenti</v>
      </c>
      <c r="S34" s="1"/>
      <c r="T34" s="10">
        <f t="shared" si="3"/>
        <v>0</v>
      </c>
      <c r="U34" s="10" t="str">
        <f t="shared" si="4"/>
        <v>Dati non presenti</v>
      </c>
      <c r="V34" s="13" t="str">
        <f t="shared" si="5"/>
        <v>N</v>
      </c>
      <c r="W34" s="13" t="str">
        <f t="shared" si="6"/>
        <v>0</v>
      </c>
      <c r="X34" s="13" t="str">
        <f t="shared" si="7"/>
        <v>0</v>
      </c>
      <c r="Y34" s="1">
        <f t="shared" si="8"/>
        <v>0</v>
      </c>
      <c r="Z34" s="255">
        <f t="shared" si="9"/>
        <v>0</v>
      </c>
      <c r="AA34" s="253">
        <f t="shared" si="10"/>
        <v>0</v>
      </c>
      <c r="AC34" s="248" t="str">
        <f t="shared" si="11"/>
        <v/>
      </c>
      <c r="AD34" s="248" t="str">
        <f>IF(F34&lt;&gt;0,F34,"")</f>
        <v/>
      </c>
    </row>
    <row r="35" spans="1:30" ht="24" customHeight="1" thickBot="1" x14ac:dyDescent="0.3">
      <c r="A35" s="70" t="s">
        <v>20</v>
      </c>
      <c r="B35" s="25">
        <f>SUM(B32:B34)</f>
        <v>0</v>
      </c>
      <c r="C35" s="30">
        <f>SUM(C32:C34)</f>
        <v>0</v>
      </c>
      <c r="D35" s="31">
        <f>IF((D32+D33+D34=0),0,AVERAGE(D32:D34))</f>
        <v>0</v>
      </c>
      <c r="E35" s="6">
        <f>SUM(E32:E34)</f>
        <v>0</v>
      </c>
      <c r="F35" s="5">
        <f>IF((F32+F33+F34=0),0,AVERAGE(F32:F34))</f>
        <v>0</v>
      </c>
      <c r="G35" s="2"/>
      <c r="H35" s="28">
        <f>SUM(H32:H34)</f>
        <v>0</v>
      </c>
      <c r="I35" s="30">
        <f>SUM(I32:I34)</f>
        <v>0</v>
      </c>
      <c r="J35" s="30">
        <f>SUM(J32:J34)</f>
        <v>0</v>
      </c>
      <c r="K35" s="30">
        <f>SUM(K32:K34)</f>
        <v>0</v>
      </c>
      <c r="L35" s="29">
        <f>SUM(L32:L34)</f>
        <v>0</v>
      </c>
      <c r="M35" s="10"/>
      <c r="N35" s="100"/>
      <c r="O35" s="114"/>
      <c r="P35" s="100"/>
      <c r="Q35" s="100"/>
      <c r="R35" s="100"/>
      <c r="T35" s="10">
        <f>SUM(T7:T34)</f>
        <v>0</v>
      </c>
      <c r="U35" s="10">
        <f>SUM(U7:U34)</f>
        <v>0</v>
      </c>
      <c r="X35" s="13"/>
      <c r="AC35" s="248">
        <f>SUM(AC7:AC34)</f>
        <v>0</v>
      </c>
      <c r="AD35" s="248">
        <f>SUM(AD7:AD34)</f>
        <v>0</v>
      </c>
    </row>
    <row r="36" spans="1:30" ht="7.5" customHeight="1" thickBot="1" x14ac:dyDescent="0.3">
      <c r="A36" s="22"/>
      <c r="B36" s="7"/>
      <c r="C36" s="7"/>
      <c r="D36" s="8"/>
      <c r="E36" s="25"/>
      <c r="F36" s="8"/>
      <c r="G36" s="3"/>
      <c r="H36" s="7"/>
      <c r="I36" s="7"/>
      <c r="J36" s="7"/>
      <c r="K36" s="7"/>
      <c r="L36" s="7"/>
      <c r="N36" s="100"/>
      <c r="O36" s="100"/>
      <c r="P36" s="100"/>
      <c r="Q36" s="100"/>
      <c r="R36" s="100"/>
    </row>
    <row r="37" spans="1:30" ht="25.5" customHeight="1" thickBot="1" x14ac:dyDescent="0.25">
      <c r="A37" s="59" t="s">
        <v>32</v>
      </c>
      <c r="B37" s="23">
        <f>SUM(B7,B8,B15,B22,B29,B35)</f>
        <v>0</v>
      </c>
      <c r="C37" s="23">
        <f>SUM(C7,C8,C15,C22,C29,C35)</f>
        <v>0</v>
      </c>
      <c r="D37" s="34" t="str">
        <f>AC37</f>
        <v/>
      </c>
      <c r="E37" s="6">
        <f>SUM(E7,E8,E15,E22,E29,E35)</f>
        <v>0</v>
      </c>
      <c r="F37" s="35" t="str">
        <f>AD37</f>
        <v/>
      </c>
      <c r="G37" s="24">
        <f t="shared" ref="G37:L37" si="13">SUM(G7,G8,G15,G22,G29,G35)</f>
        <v>0</v>
      </c>
      <c r="H37" s="27">
        <f t="shared" si="13"/>
        <v>0</v>
      </c>
      <c r="I37" s="42">
        <f t="shared" si="13"/>
        <v>0</v>
      </c>
      <c r="J37" s="42">
        <f t="shared" si="13"/>
        <v>0</v>
      </c>
      <c r="K37" s="44">
        <f t="shared" si="13"/>
        <v>0</v>
      </c>
      <c r="L37" s="26">
        <f t="shared" si="13"/>
        <v>0</v>
      </c>
      <c r="M37" s="11"/>
      <c r="N37" s="265" t="str">
        <f>T37</f>
        <v/>
      </c>
      <c r="O37" s="104"/>
      <c r="P37" s="104"/>
      <c r="R37" s="269" t="s">
        <v>150</v>
      </c>
      <c r="T37" s="1" t="str">
        <f>IF(T35&lt;&gt;0,"Motivare gli scostamenti nella nota accompagnatoria","")</f>
        <v/>
      </c>
      <c r="AC37" s="248" t="str">
        <f>IF(AC35=0,"",AVERAGE(AC7:AC34))</f>
        <v/>
      </c>
      <c r="AD37" s="248" t="str">
        <f>IF(AD35=0,"",AVERAGE(AD7:AD34))</f>
        <v/>
      </c>
    </row>
    <row r="38" spans="1:30" ht="24.75" customHeight="1" x14ac:dyDescent="0.2">
      <c r="A38" s="281" t="s">
        <v>79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R38" s="268" t="str">
        <f>IF(U35&lt;&gt;0,"Revisione necessaria",IF(V38=0,"Scheda non compilata",IF(U35=0,"Valori congrui","")))</f>
        <v>Scheda non compilata</v>
      </c>
      <c r="T38" s="1" t="s">
        <v>149</v>
      </c>
      <c r="V38" s="266">
        <f>SUM(O7:Q34)</f>
        <v>0</v>
      </c>
    </row>
    <row r="39" spans="1:30" s="99" customFormat="1" ht="28.5" customHeight="1" thickBot="1" x14ac:dyDescent="0.25">
      <c r="A39" s="99" t="s">
        <v>52</v>
      </c>
      <c r="F39" s="99" t="s">
        <v>53</v>
      </c>
      <c r="N39" s="113"/>
      <c r="O39" s="113"/>
      <c r="P39" s="113"/>
      <c r="Q39" s="104"/>
      <c r="R39" s="267" t="str">
        <f>IF(D2="","","Nessun procedimento disciplinare rilevato")</f>
        <v/>
      </c>
      <c r="V39" s="154"/>
      <c r="Z39" s="249"/>
      <c r="AA39" s="254"/>
      <c r="AC39" s="249"/>
      <c r="AD39" s="249"/>
    </row>
    <row r="40" spans="1:30" s="99" customFormat="1" x14ac:dyDescent="0.2">
      <c r="N40" s="113"/>
      <c r="O40" s="113"/>
      <c r="P40" s="113"/>
      <c r="Q40" s="104"/>
      <c r="R40" s="104"/>
      <c r="V40" s="154"/>
      <c r="Z40" s="249"/>
      <c r="AA40" s="254"/>
      <c r="AC40" s="249"/>
      <c r="AD40" s="249"/>
    </row>
  </sheetData>
  <sheetProtection algorithmName="SHA-512" hashValue="Z+AI72ez7BISkiG1cPiDdC+MR8hWmJaWnuc/gK3g4sYlMq43NOy3PjXzmGIfBOcCiAHbKQ/312G6u+dAfXv9mg==" saltValue="+1QkG7gy1SJ22wQ2jO83dg==" spinCount="100000" sheet="1" selectLockedCells="1"/>
  <dataConsolidate/>
  <customSheetViews>
    <customSheetView guid="{196A8919-17EE-4F86-8672-E0D80860C53F}">
      <selection activeCell="A2" sqref="A2:L6"/>
      <rowBreaks count="1" manualBreakCount="1">
        <brk id="23" max="16383" man="1"/>
      </rowBreaks>
      <pageMargins left="0.19685039370078741" right="0.15748031496062992" top="0.32" bottom="0.48" header="0.27559055118110237" footer="0.32"/>
      <printOptions horizontalCentered="1" verticalCentered="1"/>
      <pageSetup paperSize="9" orientation="landscape" r:id="rId1"/>
      <headerFooter alignWithMargins="0"/>
    </customSheetView>
  </customSheetViews>
  <mergeCells count="14">
    <mergeCell ref="Q4:Q6"/>
    <mergeCell ref="A38:L38"/>
    <mergeCell ref="A2:C2"/>
    <mergeCell ref="D2:L2"/>
    <mergeCell ref="N2:R2"/>
    <mergeCell ref="A3:L3"/>
    <mergeCell ref="N3:N6"/>
    <mergeCell ref="R3:R6"/>
    <mergeCell ref="A5:A6"/>
    <mergeCell ref="B5:F5"/>
    <mergeCell ref="H5:L5"/>
    <mergeCell ref="O3:Q3"/>
    <mergeCell ref="O4:O6"/>
    <mergeCell ref="P4:P6"/>
  </mergeCells>
  <phoneticPr fontId="0" type="noConversion"/>
  <conditionalFormatting sqref="Q10 N16:N21 N36:O36 N7:N14 N23:N35">
    <cfRule type="cellIs" dxfId="120" priority="73" operator="lessThan">
      <formula>0</formula>
    </cfRule>
    <cfRule type="cellIs" dxfId="119" priority="74" operator="notEqual">
      <formula>0</formula>
    </cfRule>
  </conditionalFormatting>
  <conditionalFormatting sqref="R7:R34">
    <cfRule type="containsText" dxfId="118" priority="6" operator="containsText" text="Congruo">
      <formula>NOT(ISERROR(SEARCH("Congruo",R7)))</formula>
    </cfRule>
    <cfRule type="expression" dxfId="117" priority="71">
      <formula>N7:Q7=0</formula>
    </cfRule>
  </conditionalFormatting>
  <conditionalFormatting sqref="N37">
    <cfRule type="notContainsBlanks" dxfId="116" priority="77">
      <formula>LEN(TRIM(N37))&gt;0</formula>
    </cfRule>
  </conditionalFormatting>
  <conditionalFormatting sqref="R38">
    <cfRule type="cellIs" dxfId="115" priority="2" operator="equal">
      <formula>"Scheda non compilata"</formula>
    </cfRule>
    <cfRule type="cellIs" dxfId="114" priority="3" operator="equal">
      <formula>"Revisione necessaria"</formula>
    </cfRule>
    <cfRule type="cellIs" dxfId="113" priority="4" operator="equal">
      <formula>"Valori congrui"</formula>
    </cfRule>
  </conditionalFormatting>
  <conditionalFormatting sqref="R39">
    <cfRule type="cellIs" dxfId="112" priority="1" operator="equal">
      <formula>"Nessun procedimento disciplinare rilevato"</formula>
    </cfRule>
  </conditionalFormatting>
  <printOptions horizontalCentered="1" verticalCentered="1"/>
  <pageMargins left="0.19685039370078741" right="0.15748031496062992" top="0.51181102362204722" bottom="0.19685039370078741" header="0.19685039370078741" footer="0.19685039370078741"/>
  <pageSetup paperSize="9" scale="89" fitToHeight="2" orientation="landscape" r:id="rId2"/>
  <headerFooter alignWithMargins="0">
    <oddHeader>&amp;L&amp;G  &amp;"English111 Adagio BT,Normale"&amp;18Ministero dell'Istruzione</oddHeader>
    <oddFooter>&amp;L&amp;8&amp;F - Scheda &amp;"Arial,Grassetto Corsivo"&amp;A&amp;R&amp;8&amp;P/&amp;N</oddFooter>
  </headerFooter>
  <rowBreaks count="1" manualBreakCount="1">
    <brk id="23" max="16383" man="1"/>
  </rowBreaks>
  <ignoredErrors>
    <ignoredError sqref="D29:E29 D35:E35 D37 D15:E15 D22:E22" formula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  <pageSetUpPr fitToPage="1"/>
  </sheetPr>
  <dimension ref="A1:T19"/>
  <sheetViews>
    <sheetView zoomScaleNormal="100" workbookViewId="0">
      <selection activeCell="B9" sqref="B9"/>
    </sheetView>
  </sheetViews>
  <sheetFormatPr defaultColWidth="9.140625" defaultRowHeight="14.25" x14ac:dyDescent="0.2"/>
  <cols>
    <col min="1" max="1" width="23.7109375" style="1" customWidth="1"/>
    <col min="2" max="3" width="7.7109375" style="1" customWidth="1"/>
    <col min="4" max="4" width="9.85546875" style="1" customWidth="1"/>
    <col min="5" max="7" width="9" style="1" customWidth="1"/>
    <col min="8" max="8" width="9.85546875" style="1" customWidth="1"/>
    <col min="9" max="11" width="9" style="1" customWidth="1"/>
    <col min="12" max="17" width="9.85546875" style="1" customWidth="1"/>
    <col min="18" max="19" width="8.7109375" style="1" customWidth="1"/>
    <col min="20" max="20" width="0.5703125" style="1" customWidth="1"/>
    <col min="21" max="16384" width="9.140625" style="1"/>
  </cols>
  <sheetData>
    <row r="1" spans="1:20" ht="6" customHeight="1" thickBot="1" x14ac:dyDescent="0.3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</row>
    <row r="2" spans="1:20" s="36" customFormat="1" ht="22.5" customHeight="1" thickBot="1" x14ac:dyDescent="0.25">
      <c r="A2" s="282" t="str">
        <f>'Procedimenti disciplinari'!A2</f>
        <v>Ufficio rilevatore</v>
      </c>
      <c r="B2" s="282"/>
      <c r="C2" s="283"/>
      <c r="D2" s="317" t="str">
        <f>IF('Procedimenti disciplinari'!D2:L2="","",'Procedimenti disciplinari'!D2:L2)</f>
        <v/>
      </c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9"/>
    </row>
    <row r="3" spans="1:20" s="36" customFormat="1" ht="22.5" customHeight="1" x14ac:dyDescent="0.2">
      <c r="A3" s="320" t="s">
        <v>21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4" spans="1:20" ht="6" customHeight="1" thickBot="1" x14ac:dyDescent="0.3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</row>
    <row r="5" spans="1:20" ht="27" customHeight="1" thickBot="1" x14ac:dyDescent="0.25">
      <c r="A5" s="333" t="s">
        <v>93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244"/>
      <c r="R5" s="43">
        <f>SUM('Procedimenti disciplinari'!I37:J37)</f>
        <v>0</v>
      </c>
      <c r="S5" s="11"/>
    </row>
    <row r="6" spans="1:20" ht="8.25" customHeight="1" thickBot="1" x14ac:dyDescent="0.25"/>
    <row r="7" spans="1:20" ht="50.25" customHeight="1" x14ac:dyDescent="0.2">
      <c r="A7" s="97" t="s">
        <v>9</v>
      </c>
      <c r="B7" s="315" t="s">
        <v>1</v>
      </c>
      <c r="C7" s="315" t="s">
        <v>2</v>
      </c>
      <c r="D7" s="321" t="s">
        <v>15</v>
      </c>
      <c r="E7" s="322"/>
      <c r="F7" s="322"/>
      <c r="G7" s="323"/>
      <c r="H7" s="324" t="s">
        <v>40</v>
      </c>
      <c r="I7" s="325"/>
      <c r="J7" s="325"/>
      <c r="K7" s="326"/>
      <c r="L7" s="324" t="s">
        <v>16</v>
      </c>
      <c r="M7" s="325"/>
      <c r="N7" s="326"/>
      <c r="O7" s="324" t="s">
        <v>41</v>
      </c>
      <c r="P7" s="325"/>
      <c r="Q7" s="326"/>
      <c r="R7" s="327" t="s">
        <v>3</v>
      </c>
      <c r="S7" s="328"/>
    </row>
    <row r="8" spans="1:20" ht="60" customHeight="1" thickBot="1" x14ac:dyDescent="0.25">
      <c r="A8" s="98" t="s">
        <v>87</v>
      </c>
      <c r="B8" s="316"/>
      <c r="C8" s="316"/>
      <c r="D8" s="57" t="s">
        <v>34</v>
      </c>
      <c r="E8" s="238" t="s">
        <v>45</v>
      </c>
      <c r="F8" s="239" t="s">
        <v>46</v>
      </c>
      <c r="G8" s="58" t="s">
        <v>37</v>
      </c>
      <c r="H8" s="57" t="s">
        <v>34</v>
      </c>
      <c r="I8" s="239" t="s">
        <v>45</v>
      </c>
      <c r="J8" s="240" t="s">
        <v>46</v>
      </c>
      <c r="K8" s="58" t="s">
        <v>37</v>
      </c>
      <c r="L8" s="57" t="s">
        <v>6</v>
      </c>
      <c r="M8" s="12" t="s">
        <v>50</v>
      </c>
      <c r="N8" s="73" t="s">
        <v>51</v>
      </c>
      <c r="O8" s="57" t="s">
        <v>6</v>
      </c>
      <c r="P8" s="12" t="s">
        <v>50</v>
      </c>
      <c r="Q8" s="73" t="s">
        <v>51</v>
      </c>
      <c r="R8" s="17" t="s">
        <v>30</v>
      </c>
      <c r="S8" s="49" t="s">
        <v>31</v>
      </c>
      <c r="T8" s="11"/>
    </row>
    <row r="9" spans="1:20" ht="54" customHeight="1" x14ac:dyDescent="0.2">
      <c r="A9" s="74" t="s">
        <v>10</v>
      </c>
      <c r="B9" s="108"/>
      <c r="C9" s="108"/>
      <c r="D9" s="109"/>
      <c r="E9" s="110"/>
      <c r="F9" s="110"/>
      <c r="G9" s="111"/>
      <c r="H9" s="109"/>
      <c r="I9" s="110"/>
      <c r="J9" s="110"/>
      <c r="K9" s="111"/>
      <c r="L9" s="109"/>
      <c r="M9" s="110"/>
      <c r="N9" s="111"/>
      <c r="O9" s="109"/>
      <c r="P9" s="110"/>
      <c r="Q9" s="111"/>
      <c r="R9" s="105">
        <f>SUM(B9:Q9)</f>
        <v>0</v>
      </c>
      <c r="S9" s="106">
        <f>IF($R$5=0,0,(R9/$R$5))</f>
        <v>0</v>
      </c>
      <c r="T9" s="11"/>
    </row>
    <row r="10" spans="1:20" ht="54" customHeight="1" x14ac:dyDescent="0.2">
      <c r="A10" s="75" t="s">
        <v>11</v>
      </c>
      <c r="B10" s="108"/>
      <c r="C10" s="108"/>
      <c r="D10" s="109"/>
      <c r="E10" s="110"/>
      <c r="F10" s="110"/>
      <c r="G10" s="111"/>
      <c r="H10" s="109"/>
      <c r="I10" s="110"/>
      <c r="J10" s="110"/>
      <c r="K10" s="111"/>
      <c r="L10" s="109"/>
      <c r="M10" s="110"/>
      <c r="N10" s="111"/>
      <c r="O10" s="109"/>
      <c r="P10" s="110"/>
      <c r="Q10" s="111"/>
      <c r="R10" s="105">
        <f>SUM(B10:Q10)</f>
        <v>0</v>
      </c>
      <c r="S10" s="106">
        <f t="shared" ref="S10:S13" si="0">IF($R$5=0,0,(R10/$R$5))</f>
        <v>0</v>
      </c>
    </row>
    <row r="11" spans="1:20" ht="54" customHeight="1" x14ac:dyDescent="0.2">
      <c r="A11" s="75" t="s">
        <v>12</v>
      </c>
      <c r="B11" s="108"/>
      <c r="C11" s="108"/>
      <c r="D11" s="109"/>
      <c r="E11" s="110"/>
      <c r="F11" s="110"/>
      <c r="G11" s="111"/>
      <c r="H11" s="109"/>
      <c r="I11" s="110"/>
      <c r="J11" s="110"/>
      <c r="K11" s="111"/>
      <c r="L11" s="109"/>
      <c r="M11" s="110"/>
      <c r="N11" s="111"/>
      <c r="O11" s="109"/>
      <c r="P11" s="110"/>
      <c r="Q11" s="111"/>
      <c r="R11" s="105">
        <f>SUM(B11:Q11)</f>
        <v>0</v>
      </c>
      <c r="S11" s="106">
        <f t="shared" si="0"/>
        <v>0</v>
      </c>
      <c r="T11" s="11"/>
    </row>
    <row r="12" spans="1:20" ht="54" customHeight="1" x14ac:dyDescent="0.2">
      <c r="A12" s="75" t="s">
        <v>13</v>
      </c>
      <c r="B12" s="108"/>
      <c r="C12" s="108"/>
      <c r="D12" s="109"/>
      <c r="E12" s="110"/>
      <c r="F12" s="110"/>
      <c r="G12" s="111"/>
      <c r="H12" s="109"/>
      <c r="I12" s="110"/>
      <c r="J12" s="110"/>
      <c r="K12" s="111"/>
      <c r="L12" s="109"/>
      <c r="M12" s="110"/>
      <c r="N12" s="111"/>
      <c r="O12" s="109"/>
      <c r="P12" s="110"/>
      <c r="Q12" s="111"/>
      <c r="R12" s="105">
        <f>SUM(B12:Q12)</f>
        <v>0</v>
      </c>
      <c r="S12" s="106">
        <f t="shared" si="0"/>
        <v>0</v>
      </c>
      <c r="T12" s="11"/>
    </row>
    <row r="13" spans="1:20" ht="63.75" customHeight="1" thickBot="1" x14ac:dyDescent="0.25">
      <c r="A13" s="161" t="s">
        <v>14</v>
      </c>
      <c r="B13" s="162"/>
      <c r="C13" s="162"/>
      <c r="D13" s="163"/>
      <c r="E13" s="164"/>
      <c r="F13" s="164"/>
      <c r="G13" s="165"/>
      <c r="H13" s="163"/>
      <c r="I13" s="164"/>
      <c r="J13" s="164"/>
      <c r="K13" s="165"/>
      <c r="L13" s="163"/>
      <c r="M13" s="164"/>
      <c r="N13" s="165"/>
      <c r="O13" s="163"/>
      <c r="P13" s="164"/>
      <c r="Q13" s="165"/>
      <c r="R13" s="166">
        <f>SUM(B13:Q13)</f>
        <v>0</v>
      </c>
      <c r="S13" s="107">
        <f t="shared" si="0"/>
        <v>0</v>
      </c>
      <c r="T13" s="11"/>
    </row>
    <row r="14" spans="1:20" ht="25.5" customHeight="1" thickBot="1" x14ac:dyDescent="0.25">
      <c r="A14" s="171" t="s">
        <v>3</v>
      </c>
      <c r="B14" s="167">
        <f>SUM(B9:B13)</f>
        <v>0</v>
      </c>
      <c r="C14" s="167">
        <f t="shared" ref="C14:Q14" si="1">SUM(C9:C13)</f>
        <v>0</v>
      </c>
      <c r="D14" s="168">
        <f t="shared" si="1"/>
        <v>0</v>
      </c>
      <c r="E14" s="169">
        <f t="shared" si="1"/>
        <v>0</v>
      </c>
      <c r="F14" s="169">
        <f t="shared" si="1"/>
        <v>0</v>
      </c>
      <c r="G14" s="170">
        <f t="shared" si="1"/>
        <v>0</v>
      </c>
      <c r="H14" s="168">
        <f t="shared" si="1"/>
        <v>0</v>
      </c>
      <c r="I14" s="169">
        <f t="shared" si="1"/>
        <v>0</v>
      </c>
      <c r="J14" s="169">
        <f t="shared" si="1"/>
        <v>0</v>
      </c>
      <c r="K14" s="170">
        <f t="shared" si="1"/>
        <v>0</v>
      </c>
      <c r="L14" s="168">
        <f t="shared" si="1"/>
        <v>0</v>
      </c>
      <c r="M14" s="169">
        <f t="shared" si="1"/>
        <v>0</v>
      </c>
      <c r="N14" s="170">
        <f t="shared" si="1"/>
        <v>0</v>
      </c>
      <c r="O14" s="168">
        <f t="shared" si="1"/>
        <v>0</v>
      </c>
      <c r="P14" s="169">
        <f t="shared" si="1"/>
        <v>0</v>
      </c>
      <c r="Q14" s="170">
        <f t="shared" si="1"/>
        <v>0</v>
      </c>
      <c r="R14" s="168">
        <f>SUM(R9:R13)</f>
        <v>0</v>
      </c>
      <c r="S14" s="81">
        <f>SUM(S9:S13)</f>
        <v>0</v>
      </c>
    </row>
    <row r="15" spans="1:20" ht="25.5" customHeight="1" x14ac:dyDescent="0.2">
      <c r="A15" s="181" t="s">
        <v>85</v>
      </c>
      <c r="B15" s="172">
        <f>'Procedimenti disciplinari'!$Z7</f>
        <v>0</v>
      </c>
      <c r="C15" s="172">
        <f>'Procedimenti disciplinari'!$Z8</f>
        <v>0</v>
      </c>
      <c r="D15" s="173">
        <f>'Procedimenti disciplinari'!$Z11</f>
        <v>0</v>
      </c>
      <c r="E15" s="176">
        <f>'Procedimenti disciplinari'!$Z12</f>
        <v>0</v>
      </c>
      <c r="F15" s="183">
        <f>'Procedimenti disciplinari'!$Z13</f>
        <v>0</v>
      </c>
      <c r="G15" s="174">
        <f>'Procedimenti disciplinari'!$Z14</f>
        <v>0</v>
      </c>
      <c r="H15" s="175">
        <f>'Procedimenti disciplinari'!$Z18</f>
        <v>0</v>
      </c>
      <c r="I15" s="183">
        <f>'Procedimenti disciplinari'!$Z19</f>
        <v>0</v>
      </c>
      <c r="J15" s="176">
        <f>'Procedimenti disciplinari'!$Z20</f>
        <v>0</v>
      </c>
      <c r="K15" s="185">
        <f>'Procedimenti disciplinari'!$Z21</f>
        <v>0</v>
      </c>
      <c r="L15" s="173">
        <f>'Procedimenti disciplinari'!$Z26</f>
        <v>0</v>
      </c>
      <c r="M15" s="183">
        <f>'Procedimenti disciplinari'!$Z27</f>
        <v>0</v>
      </c>
      <c r="N15" s="174">
        <f>'Procedimenti disciplinari'!$Z28</f>
        <v>0</v>
      </c>
      <c r="O15" s="175">
        <f>'Procedimenti disciplinari'!$Z32</f>
        <v>0</v>
      </c>
      <c r="P15" s="176">
        <f>'Procedimenti disciplinari'!$Z33</f>
        <v>0</v>
      </c>
      <c r="Q15" s="185">
        <f>'Procedimenti disciplinari'!$Z34</f>
        <v>0</v>
      </c>
      <c r="R15" s="329" t="str">
        <f>B16&amp;C16&amp;D16&amp;E16&amp;F16&amp;G16&amp;H16&amp;I16&amp;J16&amp;K16&amp;L16&amp;M16&amp;N16&amp;O16&amp;P16&amp;Q16</f>
        <v/>
      </c>
      <c r="S15" s="330"/>
      <c r="T15" s="11"/>
    </row>
    <row r="16" spans="1:20" ht="25.5" customHeight="1" thickBot="1" x14ac:dyDescent="0.25">
      <c r="A16" s="186"/>
      <c r="B16" s="177" t="str">
        <f>IF('Procedimenti disciplinari'!$Y7&gt;0,IF('Infrazioni per sospensioni'!B14=0,"Dati richiesti",""),"")</f>
        <v/>
      </c>
      <c r="C16" s="177" t="str">
        <f>IF('Procedimenti disciplinari'!$Y8&gt;0,IF('Infrazioni per sospensioni'!C14=0,"Dati richiesti",""),"")</f>
        <v/>
      </c>
      <c r="D16" s="178" t="str">
        <f>IF('Procedimenti disciplinari'!$Y11&gt;0,IF('Infrazioni per sospensioni'!D14=0,"Dati richiesti",""),"")</f>
        <v/>
      </c>
      <c r="E16" s="179" t="str">
        <f>IF('Procedimenti disciplinari'!$Y12&gt;0,IF('Infrazioni per sospensioni'!E14=0,"Dati richiesti",""),"")</f>
        <v/>
      </c>
      <c r="F16" s="182" t="str">
        <f>IF('Procedimenti disciplinari'!$Y13&gt;0,IF('Infrazioni per sospensioni'!F14=0,"Dati richiesti",""),"")</f>
        <v/>
      </c>
      <c r="G16" s="184" t="str">
        <f>IF('Procedimenti disciplinari'!$Y14&gt;0,IF('Infrazioni per sospensioni'!G14=0,"Dati richiesti",""),"")</f>
        <v/>
      </c>
      <c r="H16" s="178" t="str">
        <f>IF('Procedimenti disciplinari'!$Y18&gt;0,IF('Infrazioni per sospensioni'!H14=0,"Dati richiesti",""),"")</f>
        <v/>
      </c>
      <c r="I16" s="182" t="str">
        <f>IF('Procedimenti disciplinari'!$Y19&gt;0,IF('Infrazioni per sospensioni'!I14=0,"Dati richiesti",""),"")</f>
        <v/>
      </c>
      <c r="J16" s="179" t="str">
        <f>IF('Procedimenti disciplinari'!$Y20&gt;0,IF('Infrazioni per sospensioni'!J14=0,"Dati richiesti",""),"")</f>
        <v/>
      </c>
      <c r="K16" s="184" t="str">
        <f>IF('Procedimenti disciplinari'!$Y21&gt;0,IF('Infrazioni per sospensioni'!K14=0,"Dati richiesti",""),"")</f>
        <v/>
      </c>
      <c r="L16" s="178" t="str">
        <f>IF('Procedimenti disciplinari'!$Y26&gt;0,IF('Infrazioni per sospensioni'!L14=0,"Dati richiesti",""),"")</f>
        <v/>
      </c>
      <c r="M16" s="182" t="str">
        <f>IF('Procedimenti disciplinari'!$Y27&gt;0,IF('Infrazioni per sospensioni'!M14=0,"Dati richiesti",""),"")</f>
        <v/>
      </c>
      <c r="N16" s="184" t="str">
        <f>IF('Procedimenti disciplinari'!$Y28&gt;0,IF('Infrazioni per sospensioni'!N14=0,"Dati richiesti",""),"")</f>
        <v/>
      </c>
      <c r="O16" s="178" t="str">
        <f>IF('Procedimenti disciplinari'!$Y32&gt;0,IF('Infrazioni per sospensioni'!O14=0,"Dati richiesti",""),"")</f>
        <v/>
      </c>
      <c r="P16" s="179" t="str">
        <f>IF('Procedimenti disciplinari'!$Y33&gt;0,IF('Infrazioni per sospensioni'!P14=0,"Dati richiesti",""),"")</f>
        <v/>
      </c>
      <c r="Q16" s="184" t="str">
        <f>IF('Procedimenti disciplinari'!$Y33&gt;0,IF('Infrazioni per sospensioni'!Q14=0,"Dati richiesti",""),"")</f>
        <v/>
      </c>
      <c r="R16" s="331"/>
      <c r="S16" s="332"/>
      <c r="T16" s="11"/>
    </row>
    <row r="17" spans="1:19" s="36" customFormat="1" ht="24.75" customHeight="1" x14ac:dyDescent="0.2">
      <c r="A17" s="314" t="str">
        <f>'Procedimenti disciplinari'!A38</f>
        <v>C O M P I L A R E   S O L O   L E   C E L L E   C O N   S F O N D O   C E L E S T E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</row>
    <row r="18" spans="1:19" s="99" customFormat="1" ht="12.75" x14ac:dyDescent="0.2">
      <c r="A18" s="99" t="s">
        <v>52</v>
      </c>
      <c r="F18" s="99" t="s">
        <v>53</v>
      </c>
    </row>
    <row r="19" spans="1:19" x14ac:dyDescent="0.2">
      <c r="Q19" s="159"/>
    </row>
  </sheetData>
  <sheetProtection algorithmName="SHA-512" hashValue="N9rtHoBfywRAeF93+HETaCMKdLaxhYeCom1kKGRFUssMh5vLqohqJ6xBJPtF7wRzb4OmOGUDsAYTg0v0B1WW0g==" saltValue="c4SQKWNoMoAx/8LKHAcFcg==" spinCount="100000" sheet="1" selectLockedCells="1"/>
  <customSheetViews>
    <customSheetView guid="{196A8919-17EE-4F86-8672-E0D80860C53F}">
      <selection activeCell="D12" sqref="D12"/>
      <pageMargins left="0.15748031496062992" right="0.15748031496062992" top="0.51181102362204722" bottom="0.55118110236220474" header="0.27559055118110237" footer="0.94488188976377963"/>
      <printOptions horizontalCentered="1" verticalCentered="1"/>
      <pageSetup paperSize="9" orientation="landscape" r:id="rId1"/>
      <headerFooter alignWithMargins="0"/>
    </customSheetView>
  </customSheetViews>
  <mergeCells count="15">
    <mergeCell ref="A1:S1"/>
    <mergeCell ref="A17:S17"/>
    <mergeCell ref="B7:B8"/>
    <mergeCell ref="C7:C8"/>
    <mergeCell ref="D2:S2"/>
    <mergeCell ref="A3:S3"/>
    <mergeCell ref="D7:G7"/>
    <mergeCell ref="A4:S4"/>
    <mergeCell ref="H7:K7"/>
    <mergeCell ref="L7:N7"/>
    <mergeCell ref="O7:Q7"/>
    <mergeCell ref="A2:C2"/>
    <mergeCell ref="R7:S7"/>
    <mergeCell ref="R15:S16"/>
    <mergeCell ref="A5:P5"/>
  </mergeCells>
  <phoneticPr fontId="0" type="noConversion"/>
  <conditionalFormatting sqref="R14">
    <cfRule type="cellIs" dxfId="111" priority="41" operator="equal">
      <formula>$R$5</formula>
    </cfRule>
    <cfRule type="cellIs" dxfId="110" priority="42" operator="notEqual">
      <formula>$R$5</formula>
    </cfRule>
  </conditionalFormatting>
  <conditionalFormatting sqref="R5">
    <cfRule type="cellIs" dxfId="109" priority="40" operator="equal">
      <formula>$R$14</formula>
    </cfRule>
  </conditionalFormatting>
  <conditionalFormatting sqref="S14">
    <cfRule type="expression" dxfId="108" priority="38">
      <formula>$R$5=$R$14</formula>
    </cfRule>
    <cfRule type="expression" dxfId="107" priority="39">
      <formula>$R$5&lt;&gt;$R$14</formula>
    </cfRule>
  </conditionalFormatting>
  <conditionalFormatting sqref="B16">
    <cfRule type="cellIs" dxfId="106" priority="5" operator="equal">
      <formula>"Dati richiesti"</formula>
    </cfRule>
  </conditionalFormatting>
  <conditionalFormatting sqref="C16:Q16">
    <cfRule type="cellIs" dxfId="105" priority="4" operator="equal">
      <formula>"Dati richiesti"</formula>
    </cfRule>
  </conditionalFormatting>
  <conditionalFormatting sqref="Q19">
    <cfRule type="cellIs" dxfId="104" priority="3" operator="equal">
      <formula>"Dati richiesti"</formula>
    </cfRule>
  </conditionalFormatting>
  <conditionalFormatting sqref="R15:S16">
    <cfRule type="notContainsBlanks" dxfId="103" priority="43">
      <formula>LEN(TRIM(R15))&gt;0</formula>
    </cfRule>
  </conditionalFormatting>
  <printOptions horizontalCentered="1" verticalCentered="1"/>
  <pageMargins left="0.19685039370078741" right="0.15748031496062992" top="0.51181102362204722" bottom="0.47244094488188981" header="0.27559055118110237" footer="0.31496062992125984"/>
  <pageSetup paperSize="9" scale="77" orientation="landscape" r:id="rId2"/>
  <headerFooter alignWithMargins="0">
    <oddHeader>&amp;L&amp;G  &amp;"English111 Adagio BT,Normale"&amp;18Ministero dell'Istruzione</oddHeader>
    <oddFooter>&amp;L&amp;8&amp;F - Scheda &amp;"Arial,Grassetto Corsivo"&amp;A&amp;R&amp;8&amp;P/&amp;N</oddFooter>
  </headerFooter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" id="{777331C1-9532-4403-9B5F-B0ABB68186C7}">
            <xm:f>'Procedimenti disciplinari'!$Y$7&gt;0</xm:f>
            <x14:dxf>
              <fill>
                <patternFill>
                  <bgColor theme="4" tint="0.59996337778862885"/>
                </patternFill>
              </fill>
            </x14:dxf>
          </x14:cfRule>
          <xm:sqref>B9:B13</xm:sqref>
        </x14:conditionalFormatting>
        <x14:conditionalFormatting xmlns:xm="http://schemas.microsoft.com/office/excel/2006/main">
          <x14:cfRule type="expression" priority="20" id="{115DA3C4-0F18-439A-B13D-5A385CD69526}">
            <xm:f>'Procedimenti disciplinari'!$Y$8=0</xm:f>
            <x14:dxf>
              <fill>
                <patternFill>
                  <bgColor rgb="FFFFC000"/>
                </patternFill>
              </fill>
            </x14:dxf>
          </x14:cfRule>
          <x14:cfRule type="expression" priority="36" id="{1C19C4CA-41FF-42DC-B1E0-F5ED155E98B7}">
            <xm:f>'Procedimenti disciplinari'!$Y$8&gt;0</xm:f>
            <x14:dxf>
              <fill>
                <patternFill>
                  <bgColor theme="4" tint="0.59996337778862885"/>
                </patternFill>
              </fill>
            </x14:dxf>
          </x14:cfRule>
          <xm:sqref>C9:C13</xm:sqref>
        </x14:conditionalFormatting>
        <x14:conditionalFormatting xmlns:xm="http://schemas.microsoft.com/office/excel/2006/main">
          <x14:cfRule type="expression" priority="19" id="{63CD28AA-38FE-4ADA-812E-66E0E20A56EC}">
            <xm:f>'Procedimenti disciplinari'!$Y$11=0</xm:f>
            <x14:dxf>
              <fill>
                <patternFill>
                  <bgColor rgb="FFFFC000"/>
                </patternFill>
              </fill>
            </x14:dxf>
          </x14:cfRule>
          <x14:cfRule type="expression" priority="35" id="{7B4BF4C9-6756-4F4F-B331-6C9B79E0D049}">
            <xm:f>'Procedimenti disciplinari'!$Y$11&gt;0</xm:f>
            <x14:dxf>
              <fill>
                <patternFill>
                  <bgColor theme="4" tint="0.59996337778862885"/>
                </patternFill>
              </fill>
            </x14:dxf>
          </x14:cfRule>
          <xm:sqref>D9:D13</xm:sqref>
        </x14:conditionalFormatting>
        <x14:conditionalFormatting xmlns:xm="http://schemas.microsoft.com/office/excel/2006/main">
          <x14:cfRule type="expression" priority="18" id="{337DDC98-07A2-4D59-88C2-1DE12DEEC3ED}">
            <xm:f>'Procedimenti disciplinari'!$Y$12=0</xm:f>
            <x14:dxf>
              <fill>
                <patternFill>
                  <bgColor rgb="FFFFC000"/>
                </patternFill>
              </fill>
            </x14:dxf>
          </x14:cfRule>
          <x14:cfRule type="expression" priority="34" id="{4EC60509-1980-4281-B09E-D602E4A9B4C2}">
            <xm:f>'Procedimenti disciplinari'!$Y$12&gt;0</xm:f>
            <x14:dxf>
              <fill>
                <patternFill>
                  <bgColor theme="4" tint="0.59996337778862885"/>
                </patternFill>
              </fill>
            </x14:dxf>
          </x14:cfRule>
          <xm:sqref>E9:E13</xm:sqref>
        </x14:conditionalFormatting>
        <x14:conditionalFormatting xmlns:xm="http://schemas.microsoft.com/office/excel/2006/main">
          <x14:cfRule type="expression" priority="17" id="{0F7D293F-6043-4E58-B0CB-A7E5B52961F1}">
            <xm:f>'Procedimenti disciplinari'!$Y$13=0</xm:f>
            <x14:dxf>
              <fill>
                <patternFill>
                  <bgColor rgb="FFFFC000"/>
                </patternFill>
              </fill>
            </x14:dxf>
          </x14:cfRule>
          <x14:cfRule type="expression" priority="33" id="{A57549D1-3519-47BE-A293-0EC81A1CF9F6}">
            <xm:f>'Procedimenti disciplinari'!$Y$13&gt;0</xm:f>
            <x14:dxf>
              <fill>
                <patternFill>
                  <bgColor theme="4" tint="0.59996337778862885"/>
                </patternFill>
              </fill>
            </x14:dxf>
          </x14:cfRule>
          <xm:sqref>F9:F13</xm:sqref>
        </x14:conditionalFormatting>
        <x14:conditionalFormatting xmlns:xm="http://schemas.microsoft.com/office/excel/2006/main">
          <x14:cfRule type="expression" priority="16" id="{1E341899-7DA9-426C-843F-24A04374889C}">
            <xm:f>'Procedimenti disciplinari'!$Y$14=0</xm:f>
            <x14:dxf>
              <fill>
                <patternFill>
                  <bgColor rgb="FFFFC000"/>
                </patternFill>
              </fill>
            </x14:dxf>
          </x14:cfRule>
          <x14:cfRule type="expression" priority="32" id="{73AC6220-AFDE-420E-9ED4-2171146798D8}">
            <xm:f>'Procedimenti disciplinari'!$Y$14&gt;0</xm:f>
            <x14:dxf>
              <fill>
                <patternFill>
                  <bgColor theme="4" tint="0.59996337778862885"/>
                </patternFill>
              </fill>
            </x14:dxf>
          </x14:cfRule>
          <xm:sqref>G9:G13</xm:sqref>
        </x14:conditionalFormatting>
        <x14:conditionalFormatting xmlns:xm="http://schemas.microsoft.com/office/excel/2006/main">
          <x14:cfRule type="expression" priority="15" id="{1D4F1742-7634-41FE-A23D-1CE1E1B11FF8}">
            <xm:f>'Procedimenti disciplinari'!$Y$18=0</xm:f>
            <x14:dxf>
              <fill>
                <patternFill>
                  <bgColor rgb="FFFFC000"/>
                </patternFill>
              </fill>
            </x14:dxf>
          </x14:cfRule>
          <x14:cfRule type="expression" priority="31" id="{29F3AA36-74F0-478F-9559-246C03CF25BF}">
            <xm:f>'Procedimenti disciplinari'!$Y$18&gt;0</xm:f>
            <x14:dxf>
              <fill>
                <patternFill>
                  <bgColor theme="4" tint="0.59996337778862885"/>
                </patternFill>
              </fill>
            </x14:dxf>
          </x14:cfRule>
          <xm:sqref>H9:H13</xm:sqref>
        </x14:conditionalFormatting>
        <x14:conditionalFormatting xmlns:xm="http://schemas.microsoft.com/office/excel/2006/main">
          <x14:cfRule type="expression" priority="14" id="{C91FA2FD-F51C-4FAE-B378-89732B97970B}">
            <xm:f>'Procedimenti disciplinari'!$Y$19=0</xm:f>
            <x14:dxf>
              <fill>
                <patternFill>
                  <bgColor rgb="FFFFC000"/>
                </patternFill>
              </fill>
            </x14:dxf>
          </x14:cfRule>
          <x14:cfRule type="expression" priority="30" id="{08F08FF5-090B-4910-A679-58E2C4BBDD70}">
            <xm:f>'Procedimenti disciplinari'!$Y$19&gt;0</xm:f>
            <x14:dxf>
              <fill>
                <patternFill>
                  <bgColor theme="4" tint="0.59996337778862885"/>
                </patternFill>
              </fill>
            </x14:dxf>
          </x14:cfRule>
          <xm:sqref>I9:I13</xm:sqref>
        </x14:conditionalFormatting>
        <x14:conditionalFormatting xmlns:xm="http://schemas.microsoft.com/office/excel/2006/main">
          <x14:cfRule type="expression" priority="13" id="{7E639C42-6B83-4ACC-A7F0-3382C09FB676}">
            <xm:f>'Procedimenti disciplinari'!$Y$20=0</xm:f>
            <x14:dxf>
              <fill>
                <patternFill>
                  <bgColor rgb="FFFFC000"/>
                </patternFill>
              </fill>
            </x14:dxf>
          </x14:cfRule>
          <x14:cfRule type="expression" priority="29" id="{97174179-3DC7-4BCC-9350-5CC6A03BDF26}">
            <xm:f>'Procedimenti disciplinari'!$Y$20&gt;0</xm:f>
            <x14:dxf>
              <fill>
                <patternFill>
                  <bgColor theme="4" tint="0.59996337778862885"/>
                </patternFill>
              </fill>
            </x14:dxf>
          </x14:cfRule>
          <xm:sqref>J9:J13</xm:sqref>
        </x14:conditionalFormatting>
        <x14:conditionalFormatting xmlns:xm="http://schemas.microsoft.com/office/excel/2006/main">
          <x14:cfRule type="expression" priority="12" id="{88E74880-C714-42C4-AD2B-6AB849929F59}">
            <xm:f>'Procedimenti disciplinari'!$Y$21=0</xm:f>
            <x14:dxf>
              <fill>
                <patternFill>
                  <bgColor rgb="FFFFC000"/>
                </patternFill>
              </fill>
            </x14:dxf>
          </x14:cfRule>
          <x14:cfRule type="expression" priority="28" id="{E06ACDC7-2425-43FE-B84B-B1BC065DB335}">
            <xm:f>'Procedimenti disciplinari'!$Y$21&gt;0</xm:f>
            <x14:dxf>
              <fill>
                <patternFill>
                  <bgColor theme="4" tint="0.59996337778862885"/>
                </patternFill>
              </fill>
            </x14:dxf>
          </x14:cfRule>
          <xm:sqref>K9:K13</xm:sqref>
        </x14:conditionalFormatting>
        <x14:conditionalFormatting xmlns:xm="http://schemas.microsoft.com/office/excel/2006/main">
          <x14:cfRule type="expression" priority="11" id="{0BEE0F06-9650-4DCE-972F-509A76E0DD07}">
            <xm:f>'Procedimenti disciplinari'!$Y$26=0</xm:f>
            <x14:dxf>
              <fill>
                <patternFill>
                  <bgColor rgb="FFFFC000"/>
                </patternFill>
              </fill>
            </x14:dxf>
          </x14:cfRule>
          <x14:cfRule type="expression" priority="27" id="{6632CF44-03C5-4ED9-AFD9-71E1522EC95A}">
            <xm:f>'Procedimenti disciplinari'!$Y$26&gt;0</xm:f>
            <x14:dxf>
              <fill>
                <patternFill>
                  <bgColor theme="4" tint="0.59996337778862885"/>
                </patternFill>
              </fill>
            </x14:dxf>
          </x14:cfRule>
          <xm:sqref>L9:L13</xm:sqref>
        </x14:conditionalFormatting>
        <x14:conditionalFormatting xmlns:xm="http://schemas.microsoft.com/office/excel/2006/main">
          <x14:cfRule type="expression" priority="10" id="{55CBABED-33DB-4B99-A00A-5C911672B26F}">
            <xm:f>'Procedimenti disciplinari'!$Y$27=0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8145FEEE-CB66-41B6-A092-F58B5DA93384}">
            <xm:f>'Procedimenti disciplinari'!$Y$27&gt;0</xm:f>
            <x14:dxf>
              <fill>
                <patternFill>
                  <bgColor theme="4" tint="0.59996337778862885"/>
                </patternFill>
              </fill>
            </x14:dxf>
          </x14:cfRule>
          <xm:sqref>M9:M13</xm:sqref>
        </x14:conditionalFormatting>
        <x14:conditionalFormatting xmlns:xm="http://schemas.microsoft.com/office/excel/2006/main">
          <x14:cfRule type="expression" priority="9" id="{6DBC13A3-2D4F-4B21-9AFC-974361809C56}">
            <xm:f>'Procedimenti disciplinari'!$Y$28=0</xm:f>
            <x14:dxf>
              <fill>
                <patternFill>
                  <bgColor rgb="FFFFC000"/>
                </patternFill>
              </fill>
            </x14:dxf>
          </x14:cfRule>
          <x14:cfRule type="expression" priority="25" id="{2D344481-78F2-48E9-8CA7-464953326BEF}">
            <xm:f>'Procedimenti disciplinari'!$Y$28&gt;0</xm:f>
            <x14:dxf>
              <fill>
                <patternFill>
                  <bgColor theme="4" tint="0.59996337778862885"/>
                </patternFill>
              </fill>
            </x14:dxf>
          </x14:cfRule>
          <xm:sqref>N9:N13</xm:sqref>
        </x14:conditionalFormatting>
        <x14:conditionalFormatting xmlns:xm="http://schemas.microsoft.com/office/excel/2006/main">
          <x14:cfRule type="expression" priority="8" id="{BA7F452B-0F5E-4667-8E31-FCD87122716E}">
            <xm:f>'Procedimenti disciplinari'!$Y$32=0</xm:f>
            <x14:dxf>
              <fill>
                <patternFill>
                  <bgColor rgb="FFFFC000"/>
                </patternFill>
              </fill>
            </x14:dxf>
          </x14:cfRule>
          <x14:cfRule type="expression" priority="24" id="{527E89E8-4D0C-40A5-B3DA-0BD5FBA89E92}">
            <xm:f>'Procedimenti disciplinari'!$Y$32&gt;0</xm:f>
            <x14:dxf>
              <fill>
                <patternFill>
                  <bgColor theme="4" tint="0.59996337778862885"/>
                </patternFill>
              </fill>
            </x14:dxf>
          </x14:cfRule>
          <xm:sqref>O9:O13</xm:sqref>
        </x14:conditionalFormatting>
        <x14:conditionalFormatting xmlns:xm="http://schemas.microsoft.com/office/excel/2006/main">
          <x14:cfRule type="expression" priority="7" id="{2A1785A2-D3C4-4093-93DA-2443154FAD4F}">
            <xm:f>'Procedimenti disciplinari'!$Y$33=0</xm:f>
            <x14:dxf>
              <fill>
                <patternFill>
                  <bgColor rgb="FFFFC000"/>
                </patternFill>
              </fill>
            </x14:dxf>
          </x14:cfRule>
          <x14:cfRule type="expression" priority="23" id="{A3291EDA-CC27-4636-B6DB-F8BD04A333D3}">
            <xm:f>'Procedimenti disciplinari'!$Y$33&gt;0</xm:f>
            <x14:dxf>
              <fill>
                <patternFill>
                  <bgColor theme="4" tint="0.59996337778862885"/>
                </patternFill>
              </fill>
            </x14:dxf>
          </x14:cfRule>
          <xm:sqref>P9:P13</xm:sqref>
        </x14:conditionalFormatting>
        <x14:conditionalFormatting xmlns:xm="http://schemas.microsoft.com/office/excel/2006/main">
          <x14:cfRule type="expression" priority="6" id="{698403C9-4765-447F-AF42-1C714D2F28C2}">
            <xm:f>'Procedimenti disciplinari'!$Y$34=0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AF9094F2-D0B1-43B8-A0EF-1089E923AEE2}">
            <xm:f>'Procedimenti disciplinari'!$Y$34&gt;0</xm:f>
            <x14:dxf>
              <fill>
                <patternFill>
                  <bgColor theme="4" tint="0.59996337778862885"/>
                </patternFill>
              </fill>
            </x14:dxf>
          </x14:cfRule>
          <xm:sqref>Q9:Q13</xm:sqref>
        </x14:conditionalFormatting>
        <x14:conditionalFormatting xmlns:xm="http://schemas.microsoft.com/office/excel/2006/main">
          <x14:cfRule type="expression" priority="21" id="{FA308CB9-624B-4DB1-9098-B005CFD8890F}">
            <xm:f>'Procedimenti disciplinari'!$Y$7=0</xm:f>
            <x14:dxf>
              <fill>
                <patternFill>
                  <bgColor rgb="FFFFC000"/>
                </patternFill>
              </fill>
            </x14:dxf>
          </x14:cfRule>
          <xm:sqref>B9:B13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T24"/>
  <sheetViews>
    <sheetView zoomScale="102" zoomScaleNormal="102" workbookViewId="0">
      <selection activeCell="J18" sqref="J18"/>
    </sheetView>
  </sheetViews>
  <sheetFormatPr defaultColWidth="9.140625" defaultRowHeight="12.75" x14ac:dyDescent="0.2"/>
  <cols>
    <col min="1" max="1" width="23.7109375" customWidth="1"/>
    <col min="2" max="3" width="7.7109375" customWidth="1"/>
    <col min="4" max="4" width="9.85546875" customWidth="1"/>
    <col min="5" max="7" width="9" customWidth="1"/>
    <col min="8" max="8" width="9.85546875" customWidth="1"/>
    <col min="9" max="11" width="9" customWidth="1"/>
    <col min="12" max="12" width="7.7109375" customWidth="1"/>
    <col min="13" max="13" width="9.85546875" customWidth="1"/>
    <col min="14" max="14" width="9.85546875" style="14" customWidth="1"/>
    <col min="15" max="15" width="7.7109375" customWidth="1"/>
    <col min="16" max="17" width="9.85546875" customWidth="1"/>
    <col min="18" max="19" width="8.42578125" customWidth="1"/>
    <col min="20" max="20" width="0.85546875" customWidth="1"/>
  </cols>
  <sheetData>
    <row r="1" spans="1:20" s="1" customFormat="1" ht="6" customHeight="1" thickBot="1" x14ac:dyDescent="0.3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</row>
    <row r="2" spans="1:20" s="1" customFormat="1" ht="22.5" customHeight="1" thickBot="1" x14ac:dyDescent="0.3">
      <c r="A2" s="338" t="str">
        <f>'Procedimenti disciplinari'!A2</f>
        <v>Ufficio rilevatore</v>
      </c>
      <c r="B2" s="338"/>
      <c r="C2" s="339"/>
      <c r="D2" s="334" t="str">
        <f>IF('Procedimenti disciplinari'!D2:L2="","",'Procedimenti disciplinari'!D2:L2)</f>
        <v/>
      </c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6"/>
    </row>
    <row r="3" spans="1:20" s="1" customFormat="1" ht="22.5" customHeight="1" x14ac:dyDescent="0.25">
      <c r="A3" s="337" t="s">
        <v>22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</row>
    <row r="4" spans="1:20" s="1" customFormat="1" ht="6" customHeight="1" thickBot="1" x14ac:dyDescent="0.3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</row>
    <row r="5" spans="1:20" s="1" customFormat="1" ht="22.5" customHeight="1" thickBot="1" x14ac:dyDescent="0.3">
      <c r="A5" s="340" t="s">
        <v>92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R5" s="112">
        <f>'Procedimenti disciplinari'!K37</f>
        <v>0</v>
      </c>
    </row>
    <row r="6" spans="1:20" s="1" customFormat="1" ht="6.75" customHeight="1" thickBot="1" x14ac:dyDescent="0.25">
      <c r="A6" s="15"/>
      <c r="B6" s="15"/>
      <c r="C6" s="15"/>
      <c r="N6" s="13"/>
    </row>
    <row r="7" spans="1:20" ht="50.25" customHeight="1" x14ac:dyDescent="0.2">
      <c r="A7" s="97" t="s">
        <v>9</v>
      </c>
      <c r="B7" s="315" t="s">
        <v>1</v>
      </c>
      <c r="C7" s="315" t="s">
        <v>2</v>
      </c>
      <c r="D7" s="321" t="s">
        <v>15</v>
      </c>
      <c r="E7" s="322"/>
      <c r="F7" s="322"/>
      <c r="G7" s="323"/>
      <c r="H7" s="324" t="s">
        <v>40</v>
      </c>
      <c r="I7" s="325"/>
      <c r="J7" s="325"/>
      <c r="K7" s="326"/>
      <c r="L7" s="324" t="s">
        <v>16</v>
      </c>
      <c r="M7" s="325"/>
      <c r="N7" s="326"/>
      <c r="O7" s="324" t="s">
        <v>41</v>
      </c>
      <c r="P7" s="325"/>
      <c r="Q7" s="326"/>
      <c r="R7" s="342" t="s">
        <v>3</v>
      </c>
      <c r="S7" s="343"/>
      <c r="T7" s="16"/>
    </row>
    <row r="8" spans="1:20" ht="60" customHeight="1" thickBot="1" x14ac:dyDescent="0.25">
      <c r="A8" s="98" t="s">
        <v>87</v>
      </c>
      <c r="B8" s="316"/>
      <c r="C8" s="341"/>
      <c r="D8" s="57" t="s">
        <v>34</v>
      </c>
      <c r="E8" s="238" t="s">
        <v>45</v>
      </c>
      <c r="F8" s="239" t="s">
        <v>46</v>
      </c>
      <c r="G8" s="58" t="s">
        <v>37</v>
      </c>
      <c r="H8" s="57" t="s">
        <v>34</v>
      </c>
      <c r="I8" s="239" t="s">
        <v>45</v>
      </c>
      <c r="J8" s="240" t="s">
        <v>46</v>
      </c>
      <c r="K8" s="73" t="s">
        <v>37</v>
      </c>
      <c r="L8" s="57" t="s">
        <v>6</v>
      </c>
      <c r="M8" s="12" t="s">
        <v>50</v>
      </c>
      <c r="N8" s="73" t="s">
        <v>51</v>
      </c>
      <c r="O8" s="57" t="s">
        <v>6</v>
      </c>
      <c r="P8" s="12" t="s">
        <v>50</v>
      </c>
      <c r="Q8" s="73" t="s">
        <v>51</v>
      </c>
      <c r="R8" s="132" t="s">
        <v>30</v>
      </c>
      <c r="S8" s="134" t="s">
        <v>31</v>
      </c>
      <c r="T8" s="16"/>
    </row>
    <row r="9" spans="1:20" ht="37.5" customHeight="1" x14ac:dyDescent="0.2">
      <c r="A9" s="52" t="s">
        <v>10</v>
      </c>
      <c r="B9" s="135"/>
      <c r="C9" s="135"/>
      <c r="D9" s="136"/>
      <c r="E9" s="137"/>
      <c r="F9" s="137"/>
      <c r="G9" s="138"/>
      <c r="H9" s="136"/>
      <c r="I9" s="137"/>
      <c r="J9" s="137"/>
      <c r="K9" s="138"/>
      <c r="L9" s="136"/>
      <c r="M9" s="137"/>
      <c r="N9" s="138"/>
      <c r="O9" s="136"/>
      <c r="P9" s="137"/>
      <c r="Q9" s="138"/>
      <c r="R9" s="133">
        <f>SUM(B9:Q9)</f>
        <v>0</v>
      </c>
      <c r="S9" s="83">
        <f>IF($R$5=0,0,(R9/$R$5))</f>
        <v>0</v>
      </c>
      <c r="T9" s="16"/>
    </row>
    <row r="10" spans="1:20" ht="37.5" customHeight="1" x14ac:dyDescent="0.2">
      <c r="A10" s="53" t="s">
        <v>24</v>
      </c>
      <c r="B10" s="157"/>
      <c r="C10" s="157"/>
      <c r="D10" s="139"/>
      <c r="E10" s="140"/>
      <c r="F10" s="140"/>
      <c r="G10" s="141"/>
      <c r="H10" s="139"/>
      <c r="I10" s="140"/>
      <c r="J10" s="140"/>
      <c r="K10" s="141"/>
      <c r="L10" s="139"/>
      <c r="M10" s="140"/>
      <c r="N10" s="141"/>
      <c r="O10" s="139"/>
      <c r="P10" s="140"/>
      <c r="Q10" s="141"/>
      <c r="R10" s="84">
        <f t="shared" ref="R10:R11" si="0">SUM(B10:Q10)</f>
        <v>0</v>
      </c>
      <c r="S10" s="85">
        <f>IF($R$5=0,0,(R10/$R$5))</f>
        <v>0</v>
      </c>
    </row>
    <row r="11" spans="1:20" ht="37.5" customHeight="1" thickBot="1" x14ac:dyDescent="0.25">
      <c r="A11" s="54" t="s">
        <v>23</v>
      </c>
      <c r="B11" s="155"/>
      <c r="C11" s="155"/>
      <c r="D11" s="142"/>
      <c r="E11" s="149"/>
      <c r="F11" s="149"/>
      <c r="G11" s="144"/>
      <c r="H11" s="142"/>
      <c r="I11" s="149"/>
      <c r="J11" s="143"/>
      <c r="K11" s="144"/>
      <c r="L11" s="142"/>
      <c r="M11" s="143"/>
      <c r="N11" s="144"/>
      <c r="O11" s="142"/>
      <c r="P11" s="143"/>
      <c r="Q11" s="144"/>
      <c r="R11" s="86">
        <f t="shared" si="0"/>
        <v>0</v>
      </c>
      <c r="S11" s="87">
        <f>IF($R$5=0,0,(R11/$R$5))</f>
        <v>0</v>
      </c>
    </row>
    <row r="12" spans="1:20" ht="22.5" customHeight="1" thickBot="1" x14ac:dyDescent="0.25">
      <c r="A12" s="61" t="s">
        <v>11</v>
      </c>
      <c r="B12" s="50">
        <f>SUM(B13:B17)</f>
        <v>0</v>
      </c>
      <c r="C12" s="51">
        <f t="shared" ref="C12:Q12" si="1">SUM(C13:C17)</f>
        <v>0</v>
      </c>
      <c r="D12" s="273">
        <f t="shared" si="1"/>
        <v>0</v>
      </c>
      <c r="E12" s="45">
        <f t="shared" si="1"/>
        <v>0</v>
      </c>
      <c r="F12" s="45">
        <f t="shared" si="1"/>
        <v>0</v>
      </c>
      <c r="G12" s="47">
        <f t="shared" si="1"/>
        <v>0</v>
      </c>
      <c r="H12" s="46">
        <f t="shared" si="1"/>
        <v>0</v>
      </c>
      <c r="I12" s="45">
        <f t="shared" si="1"/>
        <v>0</v>
      </c>
      <c r="J12" s="45">
        <f t="shared" si="1"/>
        <v>0</v>
      </c>
      <c r="K12" s="48">
        <f t="shared" si="1"/>
        <v>0</v>
      </c>
      <c r="L12" s="46">
        <f t="shared" si="1"/>
        <v>0</v>
      </c>
      <c r="M12" s="45">
        <f t="shared" si="1"/>
        <v>0</v>
      </c>
      <c r="N12" s="47">
        <f t="shared" si="1"/>
        <v>0</v>
      </c>
      <c r="O12" s="46">
        <f t="shared" si="1"/>
        <v>0</v>
      </c>
      <c r="P12" s="45">
        <f t="shared" si="1"/>
        <v>0</v>
      </c>
      <c r="Q12" s="48">
        <f t="shared" si="1"/>
        <v>0</v>
      </c>
      <c r="R12" s="88">
        <f>SUM(B12:Q12)</f>
        <v>0</v>
      </c>
      <c r="S12" s="89">
        <f>IF($R$5=0,0,(R12/$R$5))</f>
        <v>0</v>
      </c>
      <c r="T12" s="16"/>
    </row>
    <row r="13" spans="1:20" s="1" customFormat="1" ht="30" customHeight="1" x14ac:dyDescent="0.2">
      <c r="A13" s="62" t="s">
        <v>4</v>
      </c>
      <c r="B13" s="270"/>
      <c r="C13" s="271"/>
      <c r="D13" s="272"/>
      <c r="E13" s="274"/>
      <c r="F13" s="274"/>
      <c r="G13" s="275"/>
      <c r="H13" s="276"/>
      <c r="I13" s="274"/>
      <c r="J13" s="274"/>
      <c r="K13" s="277"/>
      <c r="L13" s="276"/>
      <c r="M13" s="274"/>
      <c r="N13" s="275"/>
      <c r="O13" s="276"/>
      <c r="P13" s="274"/>
      <c r="Q13" s="277"/>
      <c r="R13" s="90"/>
      <c r="S13" s="91"/>
      <c r="T13" s="11"/>
    </row>
    <row r="14" spans="1:20" s="1" customFormat="1" ht="45" x14ac:dyDescent="0.2">
      <c r="A14" s="62" t="s">
        <v>42</v>
      </c>
      <c r="B14" s="147"/>
      <c r="C14" s="147"/>
      <c r="D14" s="148"/>
      <c r="E14" s="146"/>
      <c r="F14" s="146"/>
      <c r="G14" s="152"/>
      <c r="H14" s="148"/>
      <c r="I14" s="146"/>
      <c r="J14" s="146"/>
      <c r="K14" s="152"/>
      <c r="L14" s="148"/>
      <c r="M14" s="146"/>
      <c r="N14" s="152"/>
      <c r="O14" s="148"/>
      <c r="P14" s="146"/>
      <c r="Q14" s="152"/>
      <c r="R14" s="92"/>
      <c r="S14" s="93"/>
      <c r="T14" s="11"/>
    </row>
    <row r="15" spans="1:20" s="1" customFormat="1" ht="30" customHeight="1" x14ac:dyDescent="0.2">
      <c r="A15" s="62" t="s">
        <v>43</v>
      </c>
      <c r="B15" s="147"/>
      <c r="C15" s="147"/>
      <c r="D15" s="148"/>
      <c r="E15" s="146"/>
      <c r="F15" s="146"/>
      <c r="G15" s="152"/>
      <c r="H15" s="148"/>
      <c r="I15" s="146"/>
      <c r="J15" s="146"/>
      <c r="K15" s="152"/>
      <c r="L15" s="148"/>
      <c r="M15" s="146"/>
      <c r="N15" s="152"/>
      <c r="O15" s="148"/>
      <c r="P15" s="146"/>
      <c r="Q15" s="152"/>
      <c r="R15" s="92"/>
      <c r="S15" s="93"/>
      <c r="T15" s="11"/>
    </row>
    <row r="16" spans="1:20" s="1" customFormat="1" ht="30" customHeight="1" x14ac:dyDescent="0.2">
      <c r="A16" s="62" t="s">
        <v>44</v>
      </c>
      <c r="B16" s="147"/>
      <c r="C16" s="147"/>
      <c r="D16" s="148"/>
      <c r="E16" s="146"/>
      <c r="F16" s="146"/>
      <c r="G16" s="152"/>
      <c r="H16" s="148"/>
      <c r="I16" s="146"/>
      <c r="J16" s="146"/>
      <c r="K16" s="152"/>
      <c r="L16" s="148"/>
      <c r="M16" s="146"/>
      <c r="N16" s="152"/>
      <c r="O16" s="148"/>
      <c r="P16" s="146"/>
      <c r="Q16" s="152"/>
      <c r="R16" s="92"/>
      <c r="S16" s="93"/>
    </row>
    <row r="17" spans="1:20" s="1" customFormat="1" ht="30" customHeight="1" thickBot="1" x14ac:dyDescent="0.25">
      <c r="A17" s="63" t="s">
        <v>5</v>
      </c>
      <c r="B17" s="155"/>
      <c r="C17" s="155"/>
      <c r="D17" s="142"/>
      <c r="E17" s="149"/>
      <c r="F17" s="149"/>
      <c r="G17" s="144"/>
      <c r="H17" s="142"/>
      <c r="I17" s="149"/>
      <c r="J17" s="143"/>
      <c r="K17" s="144"/>
      <c r="L17" s="142"/>
      <c r="M17" s="143"/>
      <c r="N17" s="144"/>
      <c r="O17" s="142"/>
      <c r="P17" s="143"/>
      <c r="Q17" s="144"/>
      <c r="R17" s="94"/>
      <c r="S17" s="95"/>
      <c r="T17" s="11"/>
    </row>
    <row r="18" spans="1:20" ht="36" customHeight="1" x14ac:dyDescent="0.2">
      <c r="A18" s="55" t="s">
        <v>12</v>
      </c>
      <c r="B18" s="156"/>
      <c r="C18" s="156"/>
      <c r="D18" s="151"/>
      <c r="E18" s="150"/>
      <c r="F18" s="150"/>
      <c r="G18" s="145"/>
      <c r="H18" s="151"/>
      <c r="I18" s="150"/>
      <c r="J18" s="150"/>
      <c r="K18" s="145"/>
      <c r="L18" s="151"/>
      <c r="M18" s="150"/>
      <c r="N18" s="145"/>
      <c r="O18" s="151"/>
      <c r="P18" s="150"/>
      <c r="Q18" s="145"/>
      <c r="R18" s="82">
        <f>SUM(B18:Q18)</f>
        <v>0</v>
      </c>
      <c r="S18" s="83">
        <f>IF($R$5=0,0,(R18/$R$5))</f>
        <v>0</v>
      </c>
      <c r="T18" s="16"/>
    </row>
    <row r="19" spans="1:20" ht="60" customHeight="1" thickBot="1" x14ac:dyDescent="0.25">
      <c r="A19" s="56" t="s">
        <v>14</v>
      </c>
      <c r="B19" s="155"/>
      <c r="C19" s="155"/>
      <c r="D19" s="142"/>
      <c r="E19" s="149"/>
      <c r="F19" s="149"/>
      <c r="G19" s="144"/>
      <c r="H19" s="142"/>
      <c r="I19" s="149"/>
      <c r="J19" s="143"/>
      <c r="K19" s="144"/>
      <c r="L19" s="142"/>
      <c r="M19" s="143"/>
      <c r="N19" s="144"/>
      <c r="O19" s="142"/>
      <c r="P19" s="143"/>
      <c r="Q19" s="144"/>
      <c r="R19" s="96">
        <f>SUM(B19:Q19)</f>
        <v>0</v>
      </c>
      <c r="S19" s="87">
        <f>IF($R$5=0,0,(R19/$R$5))</f>
        <v>0</v>
      </c>
      <c r="T19" s="16"/>
    </row>
    <row r="20" spans="1:20" ht="24.75" customHeight="1" thickBot="1" x14ac:dyDescent="0.25">
      <c r="A20" s="76" t="s">
        <v>3</v>
      </c>
      <c r="B20" s="77">
        <f>SUM(B9,B10,B11,B12,B18,B19)</f>
        <v>0</v>
      </c>
      <c r="C20" s="77">
        <f t="shared" ref="C20:R20" si="2">SUM(C9,C10,C11,C12,C18,C19)</f>
        <v>0</v>
      </c>
      <c r="D20" s="78">
        <f t="shared" si="2"/>
        <v>0</v>
      </c>
      <c r="E20" s="79">
        <f>SUM(E9,E10,E11,E12,E18,E19)</f>
        <v>0</v>
      </c>
      <c r="F20" s="79">
        <f>SUM(F9,F10,F11,F12,F18,F19)</f>
        <v>0</v>
      </c>
      <c r="G20" s="80">
        <f t="shared" si="2"/>
        <v>0</v>
      </c>
      <c r="H20" s="78">
        <f t="shared" si="2"/>
        <v>0</v>
      </c>
      <c r="I20" s="79">
        <f t="shared" si="2"/>
        <v>0</v>
      </c>
      <c r="J20" s="79">
        <f t="shared" si="2"/>
        <v>0</v>
      </c>
      <c r="K20" s="80">
        <f t="shared" si="2"/>
        <v>0</v>
      </c>
      <c r="L20" s="78">
        <f t="shared" si="2"/>
        <v>0</v>
      </c>
      <c r="M20" s="79">
        <f t="shared" si="2"/>
        <v>0</v>
      </c>
      <c r="N20" s="80">
        <f t="shared" si="2"/>
        <v>0</v>
      </c>
      <c r="O20" s="78">
        <f t="shared" si="2"/>
        <v>0</v>
      </c>
      <c r="P20" s="79">
        <f t="shared" si="2"/>
        <v>0</v>
      </c>
      <c r="Q20" s="80">
        <f t="shared" si="2"/>
        <v>0</v>
      </c>
      <c r="R20" s="115">
        <f t="shared" si="2"/>
        <v>0</v>
      </c>
      <c r="S20" s="81">
        <f>SUM(S9,S10,S11,S12,S18,S19)</f>
        <v>0</v>
      </c>
    </row>
    <row r="21" spans="1:20" s="1" customFormat="1" ht="25.5" customHeight="1" x14ac:dyDescent="0.2">
      <c r="A21" s="181" t="s">
        <v>85</v>
      </c>
      <c r="B21" s="172">
        <f>'Procedimenti disciplinari'!$AA7</f>
        <v>0</v>
      </c>
      <c r="C21" s="172">
        <f>'Procedimenti disciplinari'!$AA8</f>
        <v>0</v>
      </c>
      <c r="D21" s="173">
        <f>'Procedimenti disciplinari'!$AA11</f>
        <v>0</v>
      </c>
      <c r="E21" s="176">
        <f>'Procedimenti disciplinari'!$AA12</f>
        <v>0</v>
      </c>
      <c r="F21" s="183">
        <f>'Procedimenti disciplinari'!$AA13</f>
        <v>0</v>
      </c>
      <c r="G21" s="174">
        <f>'Procedimenti disciplinari'!$AA14</f>
        <v>0</v>
      </c>
      <c r="H21" s="175">
        <f>'Procedimenti disciplinari'!$AA18</f>
        <v>0</v>
      </c>
      <c r="I21" s="176">
        <f>'Procedimenti disciplinari'!$AA19</f>
        <v>0</v>
      </c>
      <c r="J21" s="183">
        <f>'Procedimenti disciplinari'!$AA20</f>
        <v>0</v>
      </c>
      <c r="K21" s="185">
        <f>'Procedimenti disciplinari'!$AA21</f>
        <v>0</v>
      </c>
      <c r="L21" s="173">
        <f>'Procedimenti disciplinari'!$AA26</f>
        <v>0</v>
      </c>
      <c r="M21" s="176">
        <f>'Procedimenti disciplinari'!$AA27</f>
        <v>0</v>
      </c>
      <c r="N21" s="174">
        <f>'Procedimenti disciplinari'!$AA28</f>
        <v>0</v>
      </c>
      <c r="O21" s="175">
        <f>'Procedimenti disciplinari'!$AA32</f>
        <v>0</v>
      </c>
      <c r="P21" s="176">
        <f>'Procedimenti disciplinari'!$AA33</f>
        <v>0</v>
      </c>
      <c r="Q21" s="185">
        <f>'Procedimenti disciplinari'!$AA34</f>
        <v>0</v>
      </c>
      <c r="R21" s="329" t="str">
        <f>B22&amp;C22&amp;D22&amp;E22&amp;F22&amp;G22&amp;H22&amp;I22&amp;J22&amp;K22&amp;L22&amp;M22&amp;N22&amp;O22&amp;P22&amp;Q22</f>
        <v/>
      </c>
      <c r="S21" s="330"/>
      <c r="T21" s="11"/>
    </row>
    <row r="22" spans="1:20" ht="24.75" customHeight="1" thickBot="1" x14ac:dyDescent="0.25">
      <c r="A22" s="180"/>
      <c r="B22" s="177" t="str">
        <f>IF('Procedimenti disciplinari'!$V7="S",IF('Infrazioni per licenziamenti'!B20=0,"Dati richiesti",""),"")</f>
        <v/>
      </c>
      <c r="C22" s="177" t="str">
        <f>IF('Procedimenti disciplinari'!$V8="S",IF('Infrazioni per licenziamenti'!C20=0,"Dati richiesti",""),"")</f>
        <v/>
      </c>
      <c r="D22" s="178" t="str">
        <f>IF('Procedimenti disciplinari'!$V11="S",IF('Infrazioni per licenziamenti'!D20=0,"Dati richiesti",""),"")</f>
        <v/>
      </c>
      <c r="E22" s="179" t="str">
        <f>IF('Procedimenti disciplinari'!$V12="S",IF('Infrazioni per licenziamenti'!E20=0,"Dati richiesti",""),"")</f>
        <v/>
      </c>
      <c r="F22" s="182" t="str">
        <f>IF('Procedimenti disciplinari'!$V13="S",IF('Infrazioni per licenziamenti'!F20=0,"Dati richiesti",""),"")</f>
        <v/>
      </c>
      <c r="G22" s="184" t="str">
        <f>IF('Procedimenti disciplinari'!$V14="S",IF('Infrazioni per licenziamenti'!G20=0,"Dati richiesti",""),"")</f>
        <v/>
      </c>
      <c r="H22" s="178" t="str">
        <f>IF('Procedimenti disciplinari'!$V18="S",IF('Infrazioni per licenziamenti'!H20=0,"Dati richiesti",""),"")</f>
        <v/>
      </c>
      <c r="I22" s="179" t="str">
        <f>IF('Procedimenti disciplinari'!$V19="S",IF('Infrazioni per licenziamenti'!I20=0,"Dati richiesti",""),"")</f>
        <v/>
      </c>
      <c r="J22" s="182" t="str">
        <f>IF('Procedimenti disciplinari'!$V20="S",IF('Infrazioni per licenziamenti'!J20=0,"Dati richiesti",""),"")</f>
        <v/>
      </c>
      <c r="K22" s="184" t="str">
        <f>IF('Procedimenti disciplinari'!$V21="S",IF('Infrazioni per licenziamenti'!K20=0,"Dati richiesti",""),"")</f>
        <v/>
      </c>
      <c r="L22" s="178" t="str">
        <f>IF('Procedimenti disciplinari'!$V26="S",IF('Infrazioni per licenziamenti'!L20=0,"Dati richiesti",""),"")</f>
        <v/>
      </c>
      <c r="M22" s="179" t="str">
        <f>IF('Procedimenti disciplinari'!$V27="S",IF('Infrazioni per licenziamenti'!M20=0,"Dati richiesti",""),"")</f>
        <v/>
      </c>
      <c r="N22" s="184" t="str">
        <f>IF('Procedimenti disciplinari'!$V28="S",IF('Infrazioni per licenziamenti'!N20=0,"Dati richiesti",""),"")</f>
        <v/>
      </c>
      <c r="O22" s="178" t="str">
        <f>IF('Procedimenti disciplinari'!$V32="S",IF('Infrazioni per licenziamenti'!O20=0,"Dati richiesti",""),"")</f>
        <v/>
      </c>
      <c r="P22" s="179" t="str">
        <f>IF('Procedimenti disciplinari'!$V33="S",IF('Infrazioni per licenziamenti'!P20=0,"Dati richiesti",""),"")</f>
        <v/>
      </c>
      <c r="Q22" s="184" t="str">
        <f>IF('Procedimenti disciplinari'!$V34="S",IF('Infrazioni per licenziamenti'!Q20=0,"Dati richiesti",""),"")</f>
        <v/>
      </c>
      <c r="R22" s="331"/>
      <c r="S22" s="332"/>
      <c r="T22" s="16"/>
    </row>
    <row r="23" spans="1:20" s="36" customFormat="1" ht="24.75" customHeight="1" x14ac:dyDescent="0.2">
      <c r="A23" s="314" t="str">
        <f>'Procedimenti disciplinari'!A38</f>
        <v>C O M P I L A R E   S O L O   L E   C E L L E   C O N   S F O N D O   C E L E S T E</v>
      </c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</row>
    <row r="24" spans="1:20" s="99" customFormat="1" x14ac:dyDescent="0.2">
      <c r="A24" s="99" t="s">
        <v>52</v>
      </c>
      <c r="F24" s="99" t="s">
        <v>53</v>
      </c>
    </row>
  </sheetData>
  <sheetProtection algorithmName="SHA-512" hashValue="9HzxXoNlOdoYu24uLn4PyXq0O9vAbxdCIFK+vHtKWbJTO0pnWATNBn/5in3mr+eTAXmoj5ye4d++omzaNZvr2w==" saltValue="0SDlrUeI5jlB/Vy6PWRHxw==" spinCount="100000" sheet="1" selectLockedCells="1"/>
  <customSheetViews>
    <customSheetView guid="{196A8919-17EE-4F86-8672-E0D80860C53F}">
      <selection activeCell="L11" sqref="L11"/>
      <pageMargins left="0.27" right="0.23" top="0.23" bottom="0.24" header="0.17" footer="0.17"/>
      <pageSetup paperSize="9" orientation="landscape" r:id="rId1"/>
      <headerFooter alignWithMargins="0"/>
    </customSheetView>
  </customSheetViews>
  <mergeCells count="15">
    <mergeCell ref="A5:P5"/>
    <mergeCell ref="A23:S23"/>
    <mergeCell ref="C7:C8"/>
    <mergeCell ref="B7:B8"/>
    <mergeCell ref="R7:S7"/>
    <mergeCell ref="O7:Q7"/>
    <mergeCell ref="L7:N7"/>
    <mergeCell ref="H7:K7"/>
    <mergeCell ref="D7:G7"/>
    <mergeCell ref="R21:S22"/>
    <mergeCell ref="A1:S1"/>
    <mergeCell ref="D2:S2"/>
    <mergeCell ref="A3:S3"/>
    <mergeCell ref="A4:S4"/>
    <mergeCell ref="A2:C2"/>
  </mergeCells>
  <phoneticPr fontId="0" type="noConversion"/>
  <conditionalFormatting sqref="R5">
    <cfRule type="cellIs" dxfId="70" priority="104" operator="equal">
      <formula>$R$20</formula>
    </cfRule>
  </conditionalFormatting>
  <conditionalFormatting sqref="B22">
    <cfRule type="cellIs" dxfId="69" priority="3" operator="equal">
      <formula>"Dati richiesti"</formula>
    </cfRule>
  </conditionalFormatting>
  <conditionalFormatting sqref="C22:Q22">
    <cfRule type="cellIs" dxfId="68" priority="2" operator="equal">
      <formula>"Dati richiesti"</formula>
    </cfRule>
  </conditionalFormatting>
  <conditionalFormatting sqref="R21:S22">
    <cfRule type="notContainsBlanks" dxfId="67" priority="1">
      <formula>LEN(TRIM(R21))&gt;0</formula>
    </cfRule>
  </conditionalFormatting>
  <conditionalFormatting sqref="R20:S20">
    <cfRule type="expression" dxfId="66" priority="109">
      <formula>$R$5=$R$20</formula>
    </cfRule>
    <cfRule type="expression" dxfId="65" priority="110">
      <formula>$R$5&lt;&gt;$R$20</formula>
    </cfRule>
  </conditionalFormatting>
  <printOptions horizontalCentered="1" verticalCentered="1"/>
  <pageMargins left="0.19685039370078741" right="0.15748031496062992" top="0.51181102362204722" bottom="0.47244094488188981" header="7.874015748031496E-2" footer="0.31496062992125984"/>
  <pageSetup paperSize="9" scale="80" orientation="landscape" horizontalDpi="4294967293" r:id="rId2"/>
  <headerFooter alignWithMargins="0">
    <oddHeader>&amp;L&amp;G - &amp;"English111 Adagio BT,Normale"&amp;18Ministero dell'Istruzione</oddHeader>
    <oddFooter>&amp;L&amp;8&amp;F - Scheda &amp;"Arial,Grassetto Corsivo"&amp;A&amp;R&amp;8&amp;P/&amp;N</oddFooter>
  </headerFooter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1" id="{24C58718-4D39-42B0-9C18-86A789FBE276}">
            <xm:f>'Procedimenti disciplinari'!$V$7="S"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02" id="{A25236BC-44A0-4251-B38F-2696CFF66181}">
            <xm:f>'Procedimenti disciplinari'!$V$7="N"</xm:f>
            <x14:dxf>
              <fill>
                <patternFill>
                  <bgColor rgb="FFFFC000"/>
                </patternFill>
              </fill>
            </x14:dxf>
          </x14:cfRule>
          <xm:sqref>B9:B11</xm:sqref>
        </x14:conditionalFormatting>
        <x14:conditionalFormatting xmlns:xm="http://schemas.microsoft.com/office/excel/2006/main">
          <x14:cfRule type="expression" priority="99" id="{34D00802-17F9-44F5-B8B9-0B5F22964A30}">
            <xm:f>'Procedimenti disciplinari'!$V$87="S"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00" id="{0ECFA4D4-1345-467E-AB56-720C462B808F}">
            <xm:f>'Procedimenti disciplinari'!$V$8="N"</xm:f>
            <x14:dxf>
              <fill>
                <patternFill>
                  <bgColor rgb="FFFFC000"/>
                </patternFill>
              </fill>
            </x14:dxf>
          </x14:cfRule>
          <xm:sqref>C9:C11 C13:C19</xm:sqref>
        </x14:conditionalFormatting>
        <x14:conditionalFormatting xmlns:xm="http://schemas.microsoft.com/office/excel/2006/main">
          <x14:cfRule type="expression" priority="93" id="{47A6E3BE-B290-4BA5-A78C-D7286D311DCB}">
            <xm:f>'Procedimenti disciplinari'!$V$11="S"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4" id="{30DDCAF5-488D-4CB2-95C4-C555930EB114}">
            <xm:f>'Procedimenti disciplinari'!$V$11="N"</xm:f>
            <x14:dxf>
              <fill>
                <patternFill>
                  <bgColor rgb="FFFFC000"/>
                </patternFill>
              </fill>
            </x14:dxf>
          </x14:cfRule>
          <xm:sqref>D9:D11</xm:sqref>
        </x14:conditionalFormatting>
        <x14:conditionalFormatting xmlns:xm="http://schemas.microsoft.com/office/excel/2006/main">
          <x14:cfRule type="expression" priority="89" id="{5C3ADC41-4FC5-4E22-94FE-215F5193D92C}">
            <xm:f>'Procedimenti disciplinari'!$V$12="S"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0" id="{60173ADB-2838-4BF9-BD20-5C51F1D54601}">
            <xm:f>'Procedimenti disciplinari'!$V$12="N"</xm:f>
            <x14:dxf>
              <fill>
                <patternFill>
                  <bgColor rgb="FFFFC000"/>
                </patternFill>
              </fill>
            </x14:dxf>
          </x14:cfRule>
          <xm:sqref>E9:E11</xm:sqref>
        </x14:conditionalFormatting>
        <x14:conditionalFormatting xmlns:xm="http://schemas.microsoft.com/office/excel/2006/main">
          <x14:cfRule type="expression" priority="85" id="{1F529771-C51B-41D0-A79B-0A6908063AE9}">
            <xm:f>'Procedimenti disciplinari'!$V$13="S"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6" id="{2A6F7D47-7AAB-4C13-9845-C53A44B5B441}">
            <xm:f>'Procedimenti disciplinari'!$V$13="N"</xm:f>
            <x14:dxf>
              <fill>
                <patternFill>
                  <bgColor rgb="FFFFC000"/>
                </patternFill>
              </fill>
            </x14:dxf>
          </x14:cfRule>
          <xm:sqref>F9:F11</xm:sqref>
        </x14:conditionalFormatting>
        <x14:conditionalFormatting xmlns:xm="http://schemas.microsoft.com/office/excel/2006/main">
          <x14:cfRule type="expression" priority="81" id="{ADE8773E-89C3-4737-9CDE-92E90787234B}">
            <xm:f>'Procedimenti disciplinari'!$V$14="S"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2" id="{5A1AEA00-D3B8-44C5-A433-2BE3CCCA65E8}">
            <xm:f>'Procedimenti disciplinari'!$V$14="N"</xm:f>
            <x14:dxf>
              <fill>
                <patternFill>
                  <bgColor rgb="FFFFC000"/>
                </patternFill>
              </fill>
            </x14:dxf>
          </x14:cfRule>
          <xm:sqref>G9:G11</xm:sqref>
        </x14:conditionalFormatting>
        <x14:conditionalFormatting xmlns:xm="http://schemas.microsoft.com/office/excel/2006/main">
          <x14:cfRule type="expression" priority="77" id="{0C28482E-4501-4F4D-96E5-62162760DE6C}">
            <xm:f>'Procedimenti disciplinari'!$V$18="S"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8" id="{DCEF787E-1657-4C3B-B516-D5F3E8ED66FE}">
            <xm:f>'Procedimenti disciplinari'!$V$18="N"</xm:f>
            <x14:dxf>
              <fill>
                <patternFill>
                  <bgColor rgb="FFFFC000"/>
                </patternFill>
              </fill>
            </x14:dxf>
          </x14:cfRule>
          <xm:sqref>H9:H11</xm:sqref>
        </x14:conditionalFormatting>
        <x14:conditionalFormatting xmlns:xm="http://schemas.microsoft.com/office/excel/2006/main">
          <x14:cfRule type="expression" priority="65" id="{3235F5BB-36A1-454F-8073-4A9AFE5F1F3D}">
            <xm:f>'Procedimenti disciplinari'!$V$19="S"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4" id="{BA8B0983-6604-4A01-9E1F-7EA45EA2B6CF}">
            <xm:f>'Procedimenti disciplinari'!$V$19="N"</xm:f>
            <x14:dxf>
              <fill>
                <patternFill>
                  <bgColor rgb="FFFFC000"/>
                </patternFill>
              </fill>
            </x14:dxf>
          </x14:cfRule>
          <xm:sqref>I9:I11</xm:sqref>
        </x14:conditionalFormatting>
        <x14:conditionalFormatting xmlns:xm="http://schemas.microsoft.com/office/excel/2006/main">
          <x14:cfRule type="expression" priority="64" id="{7936EDB6-A5FE-4A51-8609-0871A3F2BDEB}">
            <xm:f>'Procedimenti disciplinari'!$V$20="S"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3" id="{E2C2BB50-FFFB-4F69-8055-2DC86DF3286E}">
            <xm:f>'Procedimenti disciplinari'!$V$20="N"</xm:f>
            <x14:dxf>
              <fill>
                <patternFill>
                  <bgColor rgb="FFFFC000"/>
                </patternFill>
              </fill>
            </x14:dxf>
          </x14:cfRule>
          <xm:sqref>J9:J11</xm:sqref>
        </x14:conditionalFormatting>
        <x14:conditionalFormatting xmlns:xm="http://schemas.microsoft.com/office/excel/2006/main">
          <x14:cfRule type="expression" priority="63" id="{B3728C91-B57E-4E65-87C8-7B11B8CB02E9}">
            <xm:f>'Procedimenti disciplinari'!$V$21="S"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2" id="{2726F456-DDB0-444A-A1EB-1AAD414AFDEF}">
            <xm:f>'Procedimenti disciplinari'!$V$21="N"</xm:f>
            <x14:dxf>
              <fill>
                <patternFill>
                  <bgColor rgb="FFFFC000"/>
                </patternFill>
              </fill>
            </x14:dxf>
          </x14:cfRule>
          <xm:sqref>K9:K11</xm:sqref>
        </x14:conditionalFormatting>
        <x14:conditionalFormatting xmlns:xm="http://schemas.microsoft.com/office/excel/2006/main">
          <x14:cfRule type="expression" priority="62" id="{2259C58F-6069-4195-9BCA-709F264689BA}">
            <xm:f>'Procedimenti disciplinari'!$V$26="S"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1" id="{4CD1B121-2F30-4F94-ADAD-CE5B26E1300C}">
            <xm:f>'Procedimenti disciplinari'!$V$26="N"</xm:f>
            <x14:dxf>
              <fill>
                <patternFill>
                  <bgColor rgb="FFFFC000"/>
                </patternFill>
              </fill>
            </x14:dxf>
          </x14:cfRule>
          <xm:sqref>L9:L11</xm:sqref>
        </x14:conditionalFormatting>
        <x14:conditionalFormatting xmlns:xm="http://schemas.microsoft.com/office/excel/2006/main">
          <x14:cfRule type="expression" priority="61" id="{23261298-B07F-4DFC-884A-F416899E10B8}">
            <xm:f>'Procedimenti disciplinari'!$V$27="S"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0" id="{13C2780F-5536-4BC7-ABFC-23BB3C1AC6B5}">
            <xm:f>'Procedimenti disciplinari'!$V$27="N"</xm:f>
            <x14:dxf>
              <fill>
                <patternFill>
                  <bgColor rgb="FFFFC000"/>
                </patternFill>
              </fill>
            </x14:dxf>
          </x14:cfRule>
          <xm:sqref>M9:M11</xm:sqref>
        </x14:conditionalFormatting>
        <x14:conditionalFormatting xmlns:xm="http://schemas.microsoft.com/office/excel/2006/main">
          <x14:cfRule type="expression" priority="60" id="{CB1C1F4C-09D5-4A63-9968-534AB4DE7977}">
            <xm:f>'Procedimenti disciplinari'!$V$28="S"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9" id="{3DB6574A-5C1A-487A-AF34-D9CD56C3163C}">
            <xm:f>'Procedimenti disciplinari'!$V$28="N"</xm:f>
            <x14:dxf>
              <fill>
                <patternFill>
                  <bgColor rgb="FFFFC000"/>
                </patternFill>
              </fill>
            </x14:dxf>
          </x14:cfRule>
          <xm:sqref>N9:N11</xm:sqref>
        </x14:conditionalFormatting>
        <x14:conditionalFormatting xmlns:xm="http://schemas.microsoft.com/office/excel/2006/main">
          <x14:cfRule type="expression" priority="59" id="{7949B848-2B32-4A4D-8C63-C53F56B252C5}">
            <xm:f>'Procedimenti disciplinari'!$V$32="S"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8" id="{A2742533-6750-49CA-B540-A3030DF17849}">
            <xm:f>'Procedimenti disciplinari'!$V$32="N"</xm:f>
            <x14:dxf>
              <fill>
                <patternFill>
                  <bgColor rgb="FFFFC000"/>
                </patternFill>
              </fill>
            </x14:dxf>
          </x14:cfRule>
          <xm:sqref>O9:O11</xm:sqref>
        </x14:conditionalFormatting>
        <x14:conditionalFormatting xmlns:xm="http://schemas.microsoft.com/office/excel/2006/main">
          <x14:cfRule type="expression" priority="58" id="{7475FDA6-CFFE-4B85-9C6E-BA8741AA7F62}">
            <xm:f>'Procedimenti disciplinari'!$V$33="S"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7" id="{6106C6C4-9A0A-4EED-B16A-059EBBB16A76}">
            <xm:f>'Procedimenti disciplinari'!$V$33="N"</xm:f>
            <x14:dxf>
              <fill>
                <patternFill>
                  <bgColor rgb="FFFFC000"/>
                </patternFill>
              </fill>
            </x14:dxf>
          </x14:cfRule>
          <xm:sqref>P9:P11</xm:sqref>
        </x14:conditionalFormatting>
        <x14:conditionalFormatting xmlns:xm="http://schemas.microsoft.com/office/excel/2006/main">
          <x14:cfRule type="expression" priority="57" id="{93B51D49-D0EF-40AE-A1E8-07DE2A589869}">
            <xm:f>'Procedimenti disciplinari'!$V$34="S"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6" id="{ACFB1FC6-6F22-4F49-A19F-FB9F0BAC0F91}">
            <xm:f>'Procedimenti disciplinari'!$V$34="N"</xm:f>
            <x14:dxf>
              <fill>
                <patternFill>
                  <bgColor rgb="FFFFC000"/>
                </patternFill>
              </fill>
            </x14:dxf>
          </x14:cfRule>
          <xm:sqref>Q9:Q11</xm:sqref>
        </x14:conditionalFormatting>
        <x14:conditionalFormatting xmlns:xm="http://schemas.microsoft.com/office/excel/2006/main">
          <x14:cfRule type="expression" priority="35" id="{436E213C-AB96-44AE-A1B2-6D4F3BE15DE1}">
            <xm:f>'Procedimenti disciplinari'!$V$7="S"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6" id="{7434CF74-D64E-411A-893B-2F491D8F8242}">
            <xm:f>'Procedimenti disciplinari'!$V$7="N"</xm:f>
            <x14:dxf>
              <fill>
                <patternFill>
                  <bgColor rgb="FFFFC000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31" id="{F98E8707-27AE-4D64-8901-A1B390A6F626}">
            <xm:f>'Procedimenti disciplinari'!$V$11="S"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2" id="{9A518C32-729F-442B-B90C-C3459978917B}">
            <xm:f>'Procedimenti disciplinari'!$V$11="N"</xm:f>
            <x14:dxf>
              <fill>
                <patternFill>
                  <bgColor rgb="FFFFC000"/>
                </patternFill>
              </fill>
            </x14:dxf>
          </x14:cfRule>
          <xm:sqref>D13:D19</xm:sqref>
        </x14:conditionalFormatting>
        <x14:conditionalFormatting xmlns:xm="http://schemas.microsoft.com/office/excel/2006/main">
          <x14:cfRule type="expression" priority="29" id="{61F83528-8A17-4E9C-8E3F-3FAF256420E9}">
            <xm:f>'Procedimenti disciplinari'!$V$12="S"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0" id="{D8290144-0870-435C-9E7B-C9AF4A203CC5}">
            <xm:f>'Procedimenti disciplinari'!$V$12="N"</xm:f>
            <x14:dxf>
              <fill>
                <patternFill>
                  <bgColor rgb="FFFFC000"/>
                </patternFill>
              </fill>
            </x14:dxf>
          </x14:cfRule>
          <xm:sqref>E13:E19</xm:sqref>
        </x14:conditionalFormatting>
        <x14:conditionalFormatting xmlns:xm="http://schemas.microsoft.com/office/excel/2006/main">
          <x14:cfRule type="expression" priority="27" id="{157AE351-A55E-457C-82FE-FB164A9443E4}">
            <xm:f>'Procedimenti disciplinari'!$V$13="S"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8" id="{E4E6A4A0-1B2F-4125-90A2-4692E691986B}">
            <xm:f>'Procedimenti disciplinari'!$V$13="N"</xm:f>
            <x14:dxf>
              <fill>
                <patternFill>
                  <bgColor rgb="FFFFC000"/>
                </patternFill>
              </fill>
            </x14:dxf>
          </x14:cfRule>
          <xm:sqref>F13:F19</xm:sqref>
        </x14:conditionalFormatting>
        <x14:conditionalFormatting xmlns:xm="http://schemas.microsoft.com/office/excel/2006/main">
          <x14:cfRule type="expression" priority="25" id="{B0D8EBF3-3D10-4D28-8736-D5913D0581FF}">
            <xm:f>'Procedimenti disciplinari'!$V$14="S"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6" id="{DDF42AC8-DB68-46E4-AE80-3849D09902A6}">
            <xm:f>'Procedimenti disciplinari'!$V$14="N"</xm:f>
            <x14:dxf>
              <fill>
                <patternFill>
                  <bgColor rgb="FFFFC000"/>
                </patternFill>
              </fill>
            </x14:dxf>
          </x14:cfRule>
          <xm:sqref>G13:G19</xm:sqref>
        </x14:conditionalFormatting>
        <x14:conditionalFormatting xmlns:xm="http://schemas.microsoft.com/office/excel/2006/main">
          <x14:cfRule type="expression" priority="23" id="{0EA48CBF-4D71-45DD-AD40-46C66B6E2F7A}">
            <xm:f>'Procedimenti disciplinari'!$V$18="S"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4" id="{39F38752-AA25-498F-BC62-9F72B914CBAD}">
            <xm:f>'Procedimenti disciplinari'!$V$18="N"</xm:f>
            <x14:dxf>
              <fill>
                <patternFill>
                  <bgColor rgb="FFFFC000"/>
                </patternFill>
              </fill>
            </x14:dxf>
          </x14:cfRule>
          <xm:sqref>H13:H19</xm:sqref>
        </x14:conditionalFormatting>
        <x14:conditionalFormatting xmlns:xm="http://schemas.microsoft.com/office/excel/2006/main">
          <x14:cfRule type="expression" priority="13" id="{8B67D184-68D9-413D-9F34-547485303366}">
            <xm:f>'Procedimenti disciplinari'!$V$19="S"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2" id="{04B5B5B1-17FE-43AC-A6A3-CC95C10405C6}">
            <xm:f>'Procedimenti disciplinari'!$V$19="N"</xm:f>
            <x14:dxf>
              <fill>
                <patternFill>
                  <bgColor rgb="FFFFC000"/>
                </patternFill>
              </fill>
            </x14:dxf>
          </x14:cfRule>
          <xm:sqref>I13:I19</xm:sqref>
        </x14:conditionalFormatting>
        <x14:conditionalFormatting xmlns:xm="http://schemas.microsoft.com/office/excel/2006/main">
          <x14:cfRule type="expression" priority="12" id="{5AF81DE7-F12D-4F02-A9C1-5806AACF8FC6}">
            <xm:f>'Procedimenti disciplinari'!$V$20="S"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1" id="{897E58F1-3AB5-4A33-A5A7-3E527859895D}">
            <xm:f>'Procedimenti disciplinari'!$V$20="N"</xm:f>
            <x14:dxf>
              <fill>
                <patternFill>
                  <bgColor rgb="FFFFC000"/>
                </patternFill>
              </fill>
            </x14:dxf>
          </x14:cfRule>
          <xm:sqref>J13:J19</xm:sqref>
        </x14:conditionalFormatting>
        <x14:conditionalFormatting xmlns:xm="http://schemas.microsoft.com/office/excel/2006/main">
          <x14:cfRule type="expression" priority="11" id="{A5FED162-4F3E-4DFE-8BF8-68B8499B3FAE}">
            <xm:f>'Procedimenti disciplinari'!$V$21="S"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0" id="{E0BE0AB5-F576-48E9-BEC8-36B77F887223}">
            <xm:f>'Procedimenti disciplinari'!$V$21="N"</xm:f>
            <x14:dxf>
              <fill>
                <patternFill>
                  <bgColor rgb="FFFFC000"/>
                </patternFill>
              </fill>
            </x14:dxf>
          </x14:cfRule>
          <xm:sqref>K13:K19</xm:sqref>
        </x14:conditionalFormatting>
        <x14:conditionalFormatting xmlns:xm="http://schemas.microsoft.com/office/excel/2006/main">
          <x14:cfRule type="expression" priority="10" id="{CEA463E1-80A5-44E8-830B-9F397A2D117E}">
            <xm:f>'Procedimenti disciplinari'!$V$26="S"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95C0CC10-67A7-4560-8556-AC1929E1FADB}">
            <xm:f>'Procedimenti disciplinari'!$V$26="N"</xm:f>
            <x14:dxf>
              <fill>
                <patternFill>
                  <bgColor rgb="FFFFC000"/>
                </patternFill>
              </fill>
            </x14:dxf>
          </x14:cfRule>
          <xm:sqref>L13:L19</xm:sqref>
        </x14:conditionalFormatting>
        <x14:conditionalFormatting xmlns:xm="http://schemas.microsoft.com/office/excel/2006/main">
          <x14:cfRule type="expression" priority="9" id="{C22EE028-46F1-4EC8-B2C5-2B5A3C233877}">
            <xm:f>'Procedimenti disciplinari'!$V$27="S"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8" id="{1BCA8452-50C1-4974-9643-7762C5054FF6}">
            <xm:f>'Procedimenti disciplinari'!$V$27="N"</xm:f>
            <x14:dxf>
              <fill>
                <patternFill>
                  <bgColor rgb="FFFFC000"/>
                </patternFill>
              </fill>
            </x14:dxf>
          </x14:cfRule>
          <xm:sqref>M13:M19</xm:sqref>
        </x14:conditionalFormatting>
        <x14:conditionalFormatting xmlns:xm="http://schemas.microsoft.com/office/excel/2006/main">
          <x14:cfRule type="expression" priority="8" id="{9B75D4B1-0D3E-4B5D-9326-AC591B4A9CE8}">
            <xm:f>'Procedimenti disciplinari'!$V$28="S"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7" id="{57638A23-CB7B-4218-8BBA-0630687F70A6}">
            <xm:f>'Procedimenti disciplinari'!$V$28="N"</xm:f>
            <x14:dxf>
              <fill>
                <patternFill>
                  <bgColor rgb="FFFFC000"/>
                </patternFill>
              </fill>
            </x14:dxf>
          </x14:cfRule>
          <xm:sqref>N13:N19</xm:sqref>
        </x14:conditionalFormatting>
        <x14:conditionalFormatting xmlns:xm="http://schemas.microsoft.com/office/excel/2006/main">
          <x14:cfRule type="expression" priority="7" id="{F83DC02E-AC91-4283-9899-C23128A94CCC}">
            <xm:f>'Procedimenti disciplinari'!$V$32="S"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6" id="{3FD084F2-1CCA-4087-ABBF-CB7A961AF690}">
            <xm:f>'Procedimenti disciplinari'!$V$32="N"</xm:f>
            <x14:dxf>
              <fill>
                <patternFill>
                  <bgColor rgb="FFFFC000"/>
                </patternFill>
              </fill>
            </x14:dxf>
          </x14:cfRule>
          <xm:sqref>O13:O19</xm:sqref>
        </x14:conditionalFormatting>
        <x14:conditionalFormatting xmlns:xm="http://schemas.microsoft.com/office/excel/2006/main">
          <x14:cfRule type="expression" priority="6" id="{F335D3C0-0C88-411A-97A7-38EEB2F4E7C9}">
            <xm:f>'Procedimenti disciplinari'!$V$33="S"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5" id="{408EE802-22F7-4E8E-9669-390A2360C086}">
            <xm:f>'Procedimenti disciplinari'!$V$33="N"</xm:f>
            <x14:dxf>
              <fill>
                <patternFill>
                  <bgColor rgb="FFFFC000"/>
                </patternFill>
              </fill>
            </x14:dxf>
          </x14:cfRule>
          <xm:sqref>P13:P19</xm:sqref>
        </x14:conditionalFormatting>
        <x14:conditionalFormatting xmlns:xm="http://schemas.microsoft.com/office/excel/2006/main">
          <x14:cfRule type="expression" priority="5" id="{7594EF55-7A93-45FD-A097-88C14F318A28}">
            <xm:f>'Procedimenti disciplinari'!$V$34="S"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F7F652D6-47F9-46EB-A46D-74BEECC7A69B}">
            <xm:f>'Procedimenti disciplinari'!$V$34="N"</xm:f>
            <x14:dxf>
              <fill>
                <patternFill>
                  <bgColor rgb="FFFFC000"/>
                </patternFill>
              </fill>
            </x14:dxf>
          </x14:cfRule>
          <xm:sqref>Q13:Q19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6F1A-0681-4713-9922-EBC88B9944B5}">
  <dimension ref="B1:I28"/>
  <sheetViews>
    <sheetView workbookViewId="0">
      <selection activeCell="E1" sqref="E1:I1"/>
    </sheetView>
  </sheetViews>
  <sheetFormatPr defaultColWidth="9.140625" defaultRowHeight="12.75" x14ac:dyDescent="0.2"/>
  <cols>
    <col min="1" max="1" width="1.85546875" style="128" customWidth="1"/>
    <col min="2" max="2" width="10.140625" style="128" hidden="1" customWidth="1"/>
    <col min="3" max="3" width="8.7109375" style="128" hidden="1" customWidth="1"/>
    <col min="4" max="4" width="1.5703125" style="128" hidden="1" customWidth="1"/>
    <col min="5" max="5" width="71.140625" style="128" bestFit="1" customWidth="1"/>
    <col min="6" max="6" width="4.42578125" style="128" hidden="1" customWidth="1"/>
    <col min="7" max="7" width="4.5703125" style="128" hidden="1" customWidth="1"/>
    <col min="8" max="8" width="18.42578125" style="259" customWidth="1"/>
    <col min="9" max="9" width="40.28515625" style="128" bestFit="1" customWidth="1"/>
    <col min="10" max="10" width="1.85546875" style="128" customWidth="1"/>
    <col min="11" max="16384" width="9.140625" style="128"/>
  </cols>
  <sheetData>
    <row r="1" spans="2:9" ht="24.75" customHeight="1" x14ac:dyDescent="0.2">
      <c r="B1" s="129" t="s">
        <v>54</v>
      </c>
      <c r="C1" s="129" t="s">
        <v>55</v>
      </c>
      <c r="D1" s="104"/>
      <c r="E1" s="344" t="str">
        <f>"Procedimenti disciplinari A.S. "&amp;B3&amp;"/"&amp;C3</f>
        <v>Procedimenti disciplinari A.S. 2021/2022</v>
      </c>
      <c r="F1" s="344"/>
      <c r="G1" s="344"/>
      <c r="H1" s="344"/>
      <c r="I1" s="344"/>
    </row>
    <row r="2" spans="2:9" hidden="1" x14ac:dyDescent="0.2">
      <c r="B2" s="129"/>
      <c r="C2" s="129"/>
      <c r="E2" s="129"/>
      <c r="F2" s="128" t="str">
        <f>"Monitoraggio anno scolastico "&amp;B3&amp;"/"&amp;C3&amp;" (procedimenti disciplinari dal 1° settembre "&amp;B3&amp;" al 31 agosto "&amp;C3&amp;")"</f>
        <v>Monitoraggio anno scolastico 2021/2022 (procedimenti disciplinari dal 1° settembre 2021 al 31 agosto 2022)</v>
      </c>
    </row>
    <row r="3" spans="2:9" ht="45.75" customHeight="1" x14ac:dyDescent="0.2">
      <c r="B3" s="128">
        <v>2021</v>
      </c>
      <c r="C3" s="128">
        <v>2022</v>
      </c>
      <c r="E3" s="258" t="s">
        <v>99</v>
      </c>
      <c r="F3" s="130"/>
      <c r="H3" s="261" t="s">
        <v>101</v>
      </c>
      <c r="I3" s="262" t="s">
        <v>124</v>
      </c>
    </row>
    <row r="4" spans="2:9" x14ac:dyDescent="0.2">
      <c r="E4" s="128" t="s">
        <v>56</v>
      </c>
      <c r="F4" s="129"/>
      <c r="H4" s="263" t="s">
        <v>117</v>
      </c>
      <c r="I4" s="257" t="s">
        <v>125</v>
      </c>
    </row>
    <row r="5" spans="2:9" x14ac:dyDescent="0.2">
      <c r="E5" s="128" t="s">
        <v>57</v>
      </c>
      <c r="F5" s="129"/>
      <c r="H5" s="264" t="s">
        <v>102</v>
      </c>
      <c r="I5" s="256" t="s">
        <v>126</v>
      </c>
    </row>
    <row r="6" spans="2:9" x14ac:dyDescent="0.2">
      <c r="E6" s="128" t="s">
        <v>58</v>
      </c>
      <c r="H6" s="263" t="s">
        <v>103</v>
      </c>
      <c r="I6" s="257" t="s">
        <v>127</v>
      </c>
    </row>
    <row r="7" spans="2:9" x14ac:dyDescent="0.2">
      <c r="E7" s="128" t="s">
        <v>59</v>
      </c>
      <c r="H7" s="264" t="s">
        <v>104</v>
      </c>
      <c r="I7" s="256" t="s">
        <v>128</v>
      </c>
    </row>
    <row r="8" spans="2:9" x14ac:dyDescent="0.2">
      <c r="E8" s="128" t="s">
        <v>60</v>
      </c>
      <c r="H8" s="263" t="s">
        <v>118</v>
      </c>
      <c r="I8" s="257" t="s">
        <v>129</v>
      </c>
    </row>
    <row r="9" spans="2:9" x14ac:dyDescent="0.2">
      <c r="E9" s="128" t="s">
        <v>61</v>
      </c>
      <c r="H9" s="264" t="s">
        <v>116</v>
      </c>
      <c r="I9" s="256" t="s">
        <v>130</v>
      </c>
    </row>
    <row r="10" spans="2:9" x14ac:dyDescent="0.2">
      <c r="E10" s="128" t="s">
        <v>62</v>
      </c>
      <c r="H10" s="263" t="s">
        <v>105</v>
      </c>
      <c r="I10" s="257" t="s">
        <v>131</v>
      </c>
    </row>
    <row r="11" spans="2:9" x14ac:dyDescent="0.2">
      <c r="E11" s="128" t="s">
        <v>63</v>
      </c>
      <c r="H11" s="264" t="s">
        <v>106</v>
      </c>
      <c r="I11" s="256" t="s">
        <v>132</v>
      </c>
    </row>
    <row r="12" spans="2:9" x14ac:dyDescent="0.2">
      <c r="E12" s="128" t="s">
        <v>64</v>
      </c>
      <c r="H12" s="263" t="s">
        <v>107</v>
      </c>
      <c r="I12" s="257" t="s">
        <v>133</v>
      </c>
    </row>
    <row r="13" spans="2:9" x14ac:dyDescent="0.2">
      <c r="E13" s="128" t="s">
        <v>65</v>
      </c>
      <c r="H13" s="264" t="s">
        <v>108</v>
      </c>
      <c r="I13" s="256" t="s">
        <v>134</v>
      </c>
    </row>
    <row r="14" spans="2:9" x14ac:dyDescent="0.2">
      <c r="E14" s="128" t="s">
        <v>66</v>
      </c>
      <c r="H14" s="263" t="s">
        <v>109</v>
      </c>
      <c r="I14" s="257" t="s">
        <v>135</v>
      </c>
    </row>
    <row r="15" spans="2:9" x14ac:dyDescent="0.2">
      <c r="E15" s="128" t="s">
        <v>67</v>
      </c>
      <c r="H15" s="264" t="s">
        <v>110</v>
      </c>
      <c r="I15" s="256" t="s">
        <v>136</v>
      </c>
    </row>
    <row r="16" spans="2:9" x14ac:dyDescent="0.2">
      <c r="E16" s="128" t="s">
        <v>68</v>
      </c>
      <c r="H16" s="263" t="s">
        <v>111</v>
      </c>
      <c r="I16" s="257" t="s">
        <v>137</v>
      </c>
    </row>
    <row r="17" spans="2:9" x14ac:dyDescent="0.2">
      <c r="E17" s="128" t="s">
        <v>69</v>
      </c>
      <c r="H17" s="264" t="s">
        <v>112</v>
      </c>
      <c r="I17" s="256" t="s">
        <v>138</v>
      </c>
    </row>
    <row r="18" spans="2:9" x14ac:dyDescent="0.2">
      <c r="E18" s="128" t="s">
        <v>70</v>
      </c>
      <c r="H18" s="263" t="s">
        <v>113</v>
      </c>
      <c r="I18" s="257" t="s">
        <v>139</v>
      </c>
    </row>
    <row r="19" spans="2:9" x14ac:dyDescent="0.2">
      <c r="E19" s="128" t="s">
        <v>71</v>
      </c>
      <c r="H19" s="264" t="s">
        <v>114</v>
      </c>
      <c r="I19" s="256" t="s">
        <v>140</v>
      </c>
    </row>
    <row r="20" spans="2:9" x14ac:dyDescent="0.2">
      <c r="E20" s="128" t="s">
        <v>72</v>
      </c>
      <c r="H20" s="263" t="s">
        <v>119</v>
      </c>
      <c r="I20" s="257" t="s">
        <v>141</v>
      </c>
    </row>
    <row r="21" spans="2:9" x14ac:dyDescent="0.2">
      <c r="E21" s="128" t="s">
        <v>73</v>
      </c>
      <c r="H21" s="264" t="s">
        <v>115</v>
      </c>
      <c r="I21" s="256" t="s">
        <v>142</v>
      </c>
    </row>
    <row r="22" spans="2:9" x14ac:dyDescent="0.2">
      <c r="E22" s="128" t="s">
        <v>74</v>
      </c>
      <c r="H22" s="263" t="s">
        <v>120</v>
      </c>
      <c r="I22" s="257" t="s">
        <v>143</v>
      </c>
    </row>
    <row r="23" spans="2:9" x14ac:dyDescent="0.2">
      <c r="E23" s="128" t="s">
        <v>75</v>
      </c>
      <c r="H23" s="264" t="s">
        <v>121</v>
      </c>
      <c r="I23" s="256" t="s">
        <v>144</v>
      </c>
    </row>
    <row r="24" spans="2:9" x14ac:dyDescent="0.2">
      <c r="E24" s="128" t="s">
        <v>151</v>
      </c>
      <c r="H24" s="263" t="s">
        <v>122</v>
      </c>
      <c r="I24" s="257" t="s">
        <v>145</v>
      </c>
    </row>
    <row r="25" spans="2:9" x14ac:dyDescent="0.2">
      <c r="E25" s="128" t="s">
        <v>76</v>
      </c>
      <c r="H25" s="264" t="s">
        <v>121</v>
      </c>
      <c r="I25" s="256" t="s">
        <v>144</v>
      </c>
    </row>
    <row r="26" spans="2:9" ht="14.25" x14ac:dyDescent="0.2">
      <c r="B26" s="104"/>
      <c r="C26" s="104"/>
      <c r="D26" s="104"/>
      <c r="E26" s="128" t="s">
        <v>77</v>
      </c>
      <c r="F26" s="104"/>
      <c r="H26" s="263" t="s">
        <v>123</v>
      </c>
      <c r="I26" s="257" t="s">
        <v>146</v>
      </c>
    </row>
    <row r="27" spans="2:9" x14ac:dyDescent="0.2">
      <c r="E27" s="129" t="s">
        <v>94</v>
      </c>
      <c r="H27" s="260"/>
    </row>
    <row r="28" spans="2:9" x14ac:dyDescent="0.2">
      <c r="E28" s="129" t="s">
        <v>100</v>
      </c>
    </row>
  </sheetData>
  <sheetProtection algorithmName="SHA-512" hashValue="hCdBtZbIMRnRNbPMnYbssks5kzeijBGSOfigf5s+d0ic3d5v4MgpPeZyJ+AZorF63pic7AqS1zfE1oIpsqCRaw==" saltValue="B3Y0q4yPi1+xbKvvq7GBrw==" spinCount="100000" sheet="1" objects="1" scenarios="1"/>
  <mergeCells count="1">
    <mergeCell ref="E1:I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w D A A B Q S w M E F A A C A A g A p K J p U z O y W v W k A A A A 9 Q A A A B I A H A B D b 2 5 m a W c v U G F j a 2 F n Z S 5 4 b W w g o h g A K K A U A A A A A A A A A A A A A A A A A A A A A A A A A A A A h Y 8 x D o I w G I W v Q r r T l h o T J D 9 l c D K R x E R j X J t S o R G K o c V y N w e P 5 B X E K O r m + L 7 3 D e / d r z f I h q Y O L q q z u j U p i j B F g T K y L b Q p U 9 S 7 Y x i j j M N G y J M o V T D K x i a D L V J U O X d O C P H e Y z / D b V c S R m l E D v l 6 K y v V C P S R 9 X 8 5 1 M Y 6 Y a R C H P a v M Z z h B c X z m G E K Z G K Q a / P t 2 T j 3 2 f 5 A W P a 1 6 z v F t Q t X O y B T B P K + w B 9 Q S w M E F A A C A A g A p K J p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i a V N 6 0 L u l p g A A A O M A A A A T A B w A R m 9 y b X V s Y X M v U 2 V j d G l v b j E u b S C i G A A o o B Q A A A A A A A A A A A A A A A A A A A A A A A A A A A B 1 j T 0 L g z A Q h n f B / x D S R U E E Z 3 G S j m 2 H C h 3 E I e r Z B u O d J C d Y x P / e g O 3 Y W 1 5 4 P 5 5 z 0 L E m F P d D s z w M w s C 9 l I V e V K o F Y 1 Q m C m G A w 0 D 4 u 1 n 9 1 A j e O q 8 d m L R c r A X k B 9 m x J R q j e K u v a o J C / s a y 2 e u S k H 2 p S Q 7 G S V 6 o 1 4 P u F J N g P Z P 0 O N 8 3 k F Z W o R v I T i W Z Z c L q P Y O L v j + T b Z P e J k R P T Q T 7 T D C s v O 9 x G G j 8 x 8 4 / U E s B A i 0 A F A A C A A g A p K J p U z O y W v W k A A A A 9 Q A A A B I A A A A A A A A A A A A A A A A A A A A A A E N v b m Z p Z y 9 Q Y W N r Y W d l L n h t b F B L A Q I t A B Q A A g A I A K S i a V M P y u m r p A A A A O k A A A A T A A A A A A A A A A A A A A A A A P A A A A B b Q 2 9 u d G V u d F 9 U e X B l c 1 0 u e G 1 s U E s B A i 0 A F A A C A A g A p K J p U 3 r Q u 6 W m A A A A 4 w A A A B M A A A A A A A A A A A A A A A A A 4 Q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g c A A A A A A A C s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x O T o y M D o y M C 4 w N j k 0 N z k 0 W i I g L z 4 8 R W 5 0 c n k g V H l w Z T 0 i R m l s b E N v b H V t b l R 5 c G V z I i B W Y W x 1 Z T 0 i c 0 J n P T 0 i I C 8 + P E V u d H J 5 I F R 5 c G U 9 I k Z p b G x D b 2 x 1 b W 5 O Y W 1 l c y I g V m F s d W U 9 I n N b J n F 1 b 3 Q 7 Q 2 9 s b 2 5 u Y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h M S 9 N b 2 R p Z m l j Y X R v I H R p c G 8 u e 0 N v b G 9 u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E x L 0 1 v Z G l m a W N h d G 8 g d G l w b y 5 7 Q 2 9 s b 2 5 u Y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E x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k K i g o + a Q F R p 4 f s i T g l 4 2 q A A A A A A I A A A A A A A N m A A D A A A A A E A A A A D + H 5 F u 3 O 2 l 9 u i + 0 o G 3 n o v k A A A A A B I A A A K A A A A A Q A A A A 5 S Q 6 D I Z R / K h A n p t O A p L + 7 V A A A A B d l I 8 Q J Q b n Z 6 K j g K G x 9 z H U O a v e O B A y j g V K e Y M i M a 4 / Q 2 l y h R H d O Z N m X g u v Q f f I 7 v / 7 8 l 8 K 2 n B 3 P 9 5 L V M m S 7 4 + 5 / g 4 b v h n Q y x / q z E 7 3 e R 9 g g R Q A A A A l 3 e + I P + Y Z i N c S l T x L c 2 L A 7 c C F F A = = < / D a t a M a s h u p > 
</file>

<file path=customXml/itemProps1.xml><?xml version="1.0" encoding="utf-8"?>
<ds:datastoreItem xmlns:ds="http://schemas.openxmlformats.org/officeDocument/2006/customXml" ds:itemID="{D28B8513-03B4-47CC-BECE-064169DEEB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Procedimenti disciplinari</vt:lpstr>
      <vt:lpstr>Infrazioni per sospensioni</vt:lpstr>
      <vt:lpstr>Infrazioni per licenziamenti</vt:lpstr>
      <vt:lpstr>Uffici</vt:lpstr>
      <vt:lpstr>'Infrazioni per licenziamenti'!Area_stampa</vt:lpstr>
      <vt:lpstr>'Infrazioni per sospensioni'!Area_stampa</vt:lpstr>
      <vt:lpstr>'Procedimenti disciplinari'!Area_stampa</vt:lpstr>
    </vt:vector>
  </TitlesOfParts>
  <Company>M.I.U.R.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Robertella Maria Carmela</cp:lastModifiedBy>
  <cp:lastPrinted>2022-07-22T11:51:48Z</cp:lastPrinted>
  <dcterms:created xsi:type="dcterms:W3CDTF">2012-04-11T16:55:21Z</dcterms:created>
  <dcterms:modified xsi:type="dcterms:W3CDTF">2022-08-02T14:46:16Z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